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10" windowWidth="23805" windowHeight="15660" tabRatio="899" firstSheet="1" activeTab="1"/>
  </bookViews>
  <sheets>
    <sheet name="Mozart Reports" sheetId="1" state="veryHidden" r:id="rId1"/>
    <sheet name="ACUMULADO ENE-DIC 08" sheetId="2" r:id="rId2"/>
    <sheet name="pax-inc" sheetId="3" state="hidden" r:id="rId3"/>
    <sheet name="Avos-inc" sheetId="4" state="hidden" r:id="rId4"/>
    <sheet name="Merc-inc" sheetId="5" state="hidden" r:id="rId5"/>
  </sheets>
  <definedNames>
    <definedName name="_xlnm.Print_Area" localSheetId="3">'Avos-inc'!$A$1:$I$76</definedName>
    <definedName name="_xlnm.Print_Area" localSheetId="4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<sst xmlns="http://schemas.openxmlformats.org/spreadsheetml/2006/main" count="880" uniqueCount="125">
  <si>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</si>
  <si>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</si>
  <si>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</si>
  <si>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</si>
  <si>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</si>
  <si>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</si>
  <si>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</si>
  <si>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</si>
  <si>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</si>
  <si>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</si>
  <si>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</si>
  <si>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</si>
  <si>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</si>
  <si>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</si>
  <si>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</si>
  <si>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</si>
  <si>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</si>
  <si>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</si>
  <si>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</si>
  <si>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</si>
  <si>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</si>
  <si>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</si>
  <si>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</si>
  <si>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</si>
  <si>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</si>
  <si>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</si>
  <si>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</si>
  <si>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</si>
  <si>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</si>
  <si>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</si>
  <si>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</si>
  <si>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</si>
  <si>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</si>
  <si>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</si>
  <si>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</si>
  <si>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</si>
  <si>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</si>
  <si>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</si>
  <si>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</si>
  <si>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</si>
  <si>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</si>
  <si>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</si>
  <si>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</si>
  <si>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</si>
  <si>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</si>
  <si>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</si>
  <si>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</si>
  <si>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</si>
  <si>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</si>
  <si>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</si>
  <si>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</si>
  <si>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</si>
  <si>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</si>
  <si>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</si>
  <si>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</si>
  <si>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</si>
  <si>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</si>
  <si>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</si>
  <si>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</si>
  <si>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</si>
  <si>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</si>
  <si>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</si>
  <si>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</si>
  <si>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</si>
  <si>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</si>
  <si>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</si>
  <si>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</si>
  <si>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</si>
  <si>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</si>
  <si>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</si>
  <si>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</si>
  <si>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</si>
  <si>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</si>
  <si>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</si>
  <si>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</si>
  <si>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</si>
  <si>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</si>
  <si>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</si>
  <si>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</si>
  <si>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</si>
  <si>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</si>
  <si>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</si>
  <si>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</si>
  <si>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</si>
  <si>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</si>
  <si>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</si>
  <si>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</si>
  <si>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</si>
  <si>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</si>
  <si>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</si>
  <si>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</si>
  <si>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</si>
  <si>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</si>
  <si>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</si>
  <si>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</si>
  <si>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</si>
  <si>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</si>
  <si>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</si>
  <si>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</si>
  <si>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</si>
  <si>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</si>
  <si>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</si>
  <si>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</si>
  <si>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</si>
  <si>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</si>
  <si>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</si>
  <si>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</si>
  <si>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</si>
  <si>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</si>
  <si>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</si>
  <si>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FGL GRANADA-JAEN</t>
  </si>
  <si>
    <t>HUESCA-PIRINEOS</t>
  </si>
  <si>
    <t>% Inc 2008 s/2007</t>
  </si>
  <si>
    <t>BURGOS</t>
  </si>
  <si>
    <t>JEREZ DE LA FRONTERA</t>
  </si>
  <si>
    <t>DATOS DEFINITIVOS</t>
  </si>
  <si>
    <t>---</t>
  </si>
  <si>
    <t>&lt;mi app="e" ver="18"&gt;&lt;rptloc guid="8e360c33b36242b1b7fbdd2ada3ff5d2" rank="0" ds="1"&gt;&lt;ri hasPG="0" name="02. Ops y % por meses" id="AFF883DC46BB10CE917DFF8BAB274205" path="Objetos públicos\Informes\Informes Grupo\Grupo estadísticas\Informes Javier\pruebas\02. Ops y % por meses" prompt="1"&gt;&lt;ci ps="ESTOP" srv="SC02126" prj="ESTOP" li="pvarela" am="s" /&gt;&lt;lu ut="05/06/2009 07:43:19" si="2.0000000097ab306e3055f3ec4c215d11502450b6a27fa23dd37ffed60b7c28feb42ce1e4dd6b8b87dea44dfc5ce3c5ae36703388966576952b687e0d3d5494ae1f9067352294f97c3390e98b5ee365b87caf1fa008d79d8472fd24be5cad74eadbbc42138592c186e87395722b08e6bfe74c23c2af6f25fd.3082.1.1.Europe/Paris.upp*_1*_pl*_1*_upl*_1*_sp*_1*_upriv*_1*_pp*_1*_ul*_1*_wp*_1*_up*_1.00000000348b677260277c6f0c60329dd5ea3b18146ba4a4fb59c1dc2f64eb0f8a615eb2d9812447.00000000348b677260277c6f0c60329dd5ea3b18146ba4a4fb59c1dc2f64eb0f8a615eb2d9812447.34952.1.1.ESTOP.0.89*.1*.2*.173.5.5.0.23.4DC078434E67FAEE036FF6851D401B6B.Patricia Varela Soria.8704" msgID="066EC43146A2C91D9135A8A8698F885F" /&gt;&lt;/ri&gt;&lt;do pa="6" cfmt="0" fmt="1" saf="0" hd="0" afg="1" rafg="1" cwd="1" ab="0" af="1" om="0" ag="0" lck="0" ppt="1" wpt="1" dai="0" cit="0" c2d="1" cdt="0" dtlk="1" gaf="17" fqg="0" don="0" dcom="0" oaw="0" tws="0" ssm="1" ssn="Grupo" phdr="1"&gt;&lt;details dbit="32571397170" dsel="239" /&gt;&lt;/do&gt;&lt;excel&gt;&lt;epo ews="01. Pax y % por meses" ece="J1" ptn="" qtn="" rows="52" cols="7" /&gt;&lt;esdo ews="" ece="" ptn="" /&gt;&lt;/excel&gt;&lt;pgs&gt;&lt;pg rows="49" cols="6" nrr="1397" nrc="198"&gt;&lt;pg /&gt;&lt;bls&gt;&lt;bl sr="1" sc="1" rfetch="49" cfetch="6" posid="1" darows="0" dacols="0"&gt;&lt;excel&gt;&lt;epo ews="01. Pax y % por meses" ece="J1" ptn="" qtn="" rows="52" cols="7" /&gt;&lt;esdo ews="" ece="" ptn="" /&gt;&lt;/excel&gt;&lt;shapes /&gt;&lt;/bl&gt;&lt;/bls&gt;&lt;/pg&gt;&lt;/pgs&gt;&lt;/rptloc&gt;&lt;/mi&gt;</t>
  </si>
  <si>
    <t>&lt;mi app="e" ver="18"&gt;&lt;rptloc guid="d759d35659994fd6baf1db11264e8676" rank="0" ds="1"&gt;&lt;ri hasPG="0" name="01. Pax y % por meses" id="DD639CFF46876B86005DA4BF91933ACE" path="Objetos públicos\Informes\Informes Grupo\Grupo estadísticas\Informes Javier\pruebas\01. Pax y % por meses" prompt="1"&gt;&lt;ci ps="ESTOP" srv="SC02126" prj="ESTOP" li="pvarela" am="s" /&gt;&lt;lu ut="05/06/2009 07:43:27" si="2.0000000097ab306e3055f3ec4c215d11502450b6a27fa23dd37ffed60b7c28feb42ce1e4dd6b8b87dea44dfc5ce3c5ae36703388966576952b687e0d3d5494ae1f9067352294f97c3390e98b5ee365b87caf1fa008d79d8472fd24be5cad74eadbbc42138592c186e87395722b08e6bfe74c23c2af6f25fd.3082.1.1.Europe/Paris.upp*_1*_pl*_1*_upl*_1*_sp*_1*_upriv*_1*_pp*_1*_ul*_1*_wp*_1*_up*_1.00000000348b677260277c6f0c60329dd5ea3b18146ba4a4fb59c1dc2f64eb0f8a615eb2d9812447.00000000348b677260277c6f0c60329dd5ea3b18146ba4a4fb59c1dc2f64eb0f8a615eb2d9812447.34952.1.1.ESTOP.0.89*.1*.2*.173.5.5.0.23.4DC078434E67FAEE036FF6851D401B6B.Patricia Varela Soria.8704" msgID="94A6097B42B27C01B1939F975CFAE4D9" /&gt;&lt;/ri&gt;&lt;do pa="6" cfmt="0" fmt="1" saf="0" hd="0" afg="1" rafg="1" cwd="1" ab="0" af="1" om="0" ag="0" lck="0" ppt="1" wpt="1" dai="0" cit="0" c2d="1" cdt="0" dtlk="1" gaf="17" fqg="0" don="0" dcom="0" oaw="0" tws="0" ssm="1" ssn="Grupo" phdr="1"&gt;&lt;details dbit="32571397170" dsel="239" /&gt;&lt;/do&gt;&lt;excel&gt;&lt;epo ews="01. Pax y % por meses" ece="A1" ptn="" qtn="" rows="52" cols="7" /&gt;&lt;esdo ews="" ece="" ptn="" /&gt;&lt;/excel&gt;&lt;pgs&gt;&lt;pg rows="49" cols="6" nrr="1397" nrc="198"&gt;&lt;pg /&gt;&lt;bls&gt;&lt;bl sr="1" sc="1" rfetch="49" cfetch="6" posid="1" darows="0" dacols="0"&gt;&lt;excel&gt;&lt;epo ews="01. Pax y % por meses" ece="A1" ptn="" qtn="" rows="52" cols="7" /&gt;&lt;esdo ews="" ece="" ptn="" /&gt;&lt;/excel&gt;&lt;shapes /&gt;&lt;/bl&gt;&lt;/bls&gt;&lt;/pg&gt;&lt;/pgs&gt;&lt;/rptloc&gt;&lt;/mi&gt;</t>
  </si>
  <si>
    <t>&lt;mi app="e" ver="18"&gt;&lt;rptloc guid="b84d9807fc5549698c5ee0833cf658b3" rank="0" ds="1"&gt;&lt;ri hasPG="0" name="03. Merc comercial y % por meses" id="71A2932C4DC4D981151C44BAC76682BC" path="Objetos públicos\Informes\Informes Grupo\Grupo estadísticas\Informes Javier\pruebas\03. Merc comercial y % por meses" prompt="1"&gt;&lt;ci ps="ESTOP" srv="SC02126" prj="ESTOP" li="pvarela" am="s" /&gt;&lt;lu ut="05/06/2009 07:43:37" si="2.0000000097ab306e3055f3ec4c215d11502450b6a27fa23dd37ffed60b7c28feb42ce1e4dd6b8b87dea44dfc5ce3c5ae36703388966576952b687e0d3d5494ae1f9067352294f97c3390e98b5ee365b87caf1fa008d79d8472fd24be5cad74eadbbc42138592c186e87395722b08e6bfe74c23c2af6f25fd.3082.1.1.Europe/Paris.upp*_1*_pl*_1*_upl*_1*_sp*_1*_upriv*_1*_pp*_1*_ul*_1*_wp*_1*_up*_1.00000000348b677260277c6f0c60329dd5ea3b18146ba4a4fb59c1dc2f64eb0f8a615eb2d9812447.00000000348b677260277c6f0c60329dd5ea3b18146ba4a4fb59c1dc2f64eb0f8a615eb2d9812447.34952.1.1.ESTOP.0.89*.1*.2*.173.5.5.0.23.4DC078434E67FAEE036FF6851D401B6B.Patricia Varela Soria.8704" msgID="6A480F064B297B643FE668B8C6580D91" /&gt;&lt;/ri&gt;&lt;do pa="6" cfmt="0" fmt="1" saf="0" hd="0" afg="1" rafg="1" cwd="1" ab="0" af="1" om="0" ag="0" lck="0" ppt="1" wpt="1" dai="0" cit="0" c2d="1" cdt="0" dtlk="1" gaf="17" fqg="0" don="0" dcom="0" oaw="0" tws="0" ssm="1" ssn="Grupo" phdr="1"&gt;&lt;details dbit="32571397170" dsel="239" /&gt;&lt;/do&gt;&lt;excel&gt;&lt;epo ews="01. Pax y % por meses" ece="S1" ptn="" qtn="" rows="50" cols="7" /&gt;&lt;esdo ews="" ece="" ptn="" /&gt;&lt;/excel&gt;&lt;pgs&gt;&lt;pg rows="47" cols="6" nrr="1408" nrc="204"&gt;&lt;pg /&gt;&lt;bls&gt;&lt;bl sr="1" sc="1" rfetch="47" cfetch="6" posid="1" darows="0" dacols="0"&gt;&lt;excel&gt;&lt;epo ews="01. Pax y % por meses" ece="S1" ptn="" qtn="" rows="50" cols="7" /&gt;&lt;esdo ews="" ece="" ptn="" /&gt;&lt;/excel&gt;&lt;shapes /&gt;&lt;/bl&gt;&lt;/bls&gt;&lt;/pg&gt;&lt;/pgs&gt;&lt;/rptloc&gt;&lt;/mi&gt;</t>
  </si>
  <si>
    <t>&lt;mi app="e" ver="18"&gt;&lt;rptloc guid="cb446d626b6042a9b45642e6f83005e0" rank="0" ds="1"&gt;&lt;ri hasPG="0" name="05. Ops y % acum" id="2C9500BB4A54B67B5D97F28FFF932257" path="Objetos públicos\Informes\Informes Grupo\Grupo estadísticas\Informes Javier\pruebas\05. Ops y % acum" prompt="1"&gt;&lt;ci ps="ESTOP" srv="SC02126" prj="ESTOP" li="pvarela" am="s" /&gt;&lt;lu ut="05/06/2009 07:44:52" si="2.0000000097ab306e3055f3ec4c215d11502450b6a27fa23dd37ffed60b7c28feb42ce1e4dd6b8b87dea44dfc5ce3c5ae36703388966576952b687e0d3d5494ae1f9067352294f97c3390e98b5ee365b87caf1fa008d79d8472fd24be5cad74eadbbc42138592c186e87395722b08e6bfe74c23c2af6f25fd.3082.1.1.Europe/Paris.upp*_1*_pl*_1*_upl*_1*_sp*_1*_upriv*_1*_pp*_1*_ul*_1*_wp*_1*_up*_1.00000000348b677260277c6f0c60329dd5ea3b18146ba4a4fb59c1dc2f64eb0f8a615eb2d9812447.00000000348b677260277c6f0c60329dd5ea3b18146ba4a4fb59c1dc2f64eb0f8a615eb2d9812447.34952.1.1.ESTOP.0.89*.1*.2*.173.5.5.0.23.4DC078434E67FAEE036FF6851D401B6B.Patricia Varela Soria.8704" msgID="51058EA94BDCAB02D3430590E6D25E8E" /&gt;&lt;/ri&gt;&lt;do pa="6" cfmt="0" fmt="1" saf="0" hd="0" afg="1" rafg="1" cwd="1" ab="0" af="1" om="0" ag="0" lck="0" ppt="1" wpt="1" dai="0" cit="0" c2d="1" cdt="0" dtlk="1" gaf="17" fqg="0" don="0" dcom="0" oaw="0" tws="0" ssm="1" ssn="Grupo" phdr="1"&gt;&lt;details dbit="32571397170" dsel="239" /&gt;&lt;/do&gt;&lt;excel&gt;&lt;epo ews="04. Pax y % acum" ece="G1" ptn="" qtn="" rows="51" cols="4" /&gt;&lt;esdo ews="" ece="" ptn="" /&gt;&lt;/excel&gt;&lt;pgs&gt;&lt;pg rows="49" cols="3" nrr="1493" nrc="93"&gt;&lt;pg /&gt;&lt;bls&gt;&lt;bl sr="1" sc="1" rfetch="49" cfetch="3" posid="1" darows="0" dacols="0"&gt;&lt;excel&gt;&lt;epo ews="04. Pax y % acum" ece="G1" ptn="" qtn="" rows="51" cols="4" /&gt;&lt;esdo ews="" ece="" ptn="" /&gt;&lt;/excel&gt;&lt;shapes /&gt;&lt;/bl&gt;&lt;/bls&gt;&lt;/pg&gt;&lt;/pgs&gt;&lt;/rptloc&gt;&lt;/mi&gt;</t>
  </si>
  <si>
    <t>&lt;mi app="e" ver="18"&gt;&lt;rptloc guid="39f5451d52804aacb068f154a31cbe9d" rank="0" ds="1"&gt;&lt;ri hasPG="0" name="04. Pax y % acum" id="F2C729734419E2674AB649AC237AF85F" path="Objetos públicos\Informes\Informes Grupo\Grupo estadísticas\Informes Javier\pruebas\04. Pax y % acum" prompt="1"&gt;&lt;ci ps="ESTOP" srv="SC02126" prj="ESTOP" li="pvarela" am="s" /&gt;&lt;lu ut="05/06/2009 07:45:20" si="2.0000000097ab306e3055f3ec4c215d11502450b6a27fa23dd37ffed60b7c28feb42ce1e4dd6b8b87dea44dfc5ce3c5ae36703388966576952b687e0d3d5494ae1f9067352294f97c3390e98b5ee365b87caf1fa008d79d8472fd24be5cad74eadbbc42138592c186e87395722b08e6bfe74c23c2af6f25fd.3082.1.1.Europe/Paris.upp*_1*_pl*_1*_upl*_1*_sp*_1*_upriv*_1*_pp*_1*_ul*_1*_wp*_1*_up*_1.00000000348b677260277c6f0c60329dd5ea3b18146ba4a4fb59c1dc2f64eb0f8a615eb2d9812447.00000000348b677260277c6f0c60329dd5ea3b18146ba4a4fb59c1dc2f64eb0f8a615eb2d9812447.34952.1.1.ESTOP.0.89*.1*.2*.173.5.5.0.23.4DC078434E67FAEE036FF6851D401B6B.Patricia Varela Soria.8704" msgID="A50091ED4FDF61313E59EAA3CC44909E" /&gt;&lt;/ri&gt;&lt;do pa="6" cfmt="0" fmt="1" saf="0" hd="0" afg="1" rafg="1" cwd="1" ab="0" af="1" om="0" ag="0" lck="0" ppt="1" wpt="1" dai="0" cit="0" c2d="1" cdt="0" dtlk="1" gaf="17" fqg="0" don="0" dcom="0" oaw="0" tws="0" ssm="1" ssn="Grupo" phdr="1"&gt;&lt;details dbit="32571397170" dsel="239" /&gt;&lt;/do&gt;&lt;excel&gt;&lt;epo ews="04. Pax y % acum" ece="A1" ptn="" qtn="" rows="51" cols="4" /&gt;&lt;esdo ews="" ece="" ptn="" /&gt;&lt;/excel&gt;&lt;pgs&gt;&lt;pg rows="49" cols="3" nrr="1397" nrc="87"&gt;&lt;pg /&gt;&lt;bls&gt;&lt;bl sr="1" sc="1" rfetch="49" cfetch="3" posid="1" darows="0" dacols="0"&gt;&lt;excel&gt;&lt;epo ews="04. Pax y % acum" ece="A1" ptn="" qtn="" rows="51" cols="4" /&gt;&lt;esdo ews="" ece="" ptn="" /&gt;&lt;/excel&gt;&lt;shapes /&gt;&lt;/bl&gt;&lt;/bls&gt;&lt;/pg&gt;&lt;/pgs&gt;&lt;/rptloc&gt;&lt;/mi&gt;</t>
  </si>
  <si>
    <t>bf1e2e651a0b455db5fe28726cb0919a</t>
  </si>
  <si>
    <t>&lt;mi app="e" ver="18"&gt;&lt;rptloc guid="c9577ac658724999b941ba07c3d112a1" rank="0" ds="1"&gt;&lt;ri hasPG="0" name="06. Merc comercial y % acum" id="9B6F210247A2B69A34AD85AB15B1E7C3" path="Objetos públicos\Informes\Informes Grupo\Grupo estadísticas\Informes Javier\pruebas\06. Merc comercial y % acum" prompt="1"&gt;&lt;ci ps="ESTOP" srv="SC02126" prj="ESTOP" li="pvarela" am="s" /&gt;&lt;lu ut="05/06/2009 07:47:14" si="2.0000000097ab306e3055f3ec4c215d11502450b6a27fa23dd37ffed60b7c28feb42ce1e4dd6b8b87dea44dfc5ce3c5ae36703388966576952b687e0d3d5494ae1f9067352294f97c3390e98b5ee365b87caf1fa008d79d8472fd24be5cad74eadbbc42138592c186e87395722b08e6bfe74c23c2af6f25fd.3082.1.1.Europe/Paris.upp*_1*_pl*_1*_upl*_1*_sp*_1*_upriv*_1*_pp*_1*_ul*_1*_wp*_1*_up*_1.00000000348b677260277c6f0c60329dd5ea3b18146ba4a4fb59c1dc2f64eb0f8a615eb2d9812447.00000000348b677260277c6f0c60329dd5ea3b18146ba4a4fb59c1dc2f64eb0f8a615eb2d9812447.34952.1.1.ESTOP.0.89*.1*.2*.173.5.5.0.23.4DC078434E67FAEE036FF6851D401B6B.Patricia Varela Soria.8704" msgID="00C80FF04C0A4359CDFB17B6DD3B42C5" /&gt;&lt;/ri&gt;&lt;do pa="6" cfmt="0" fmt="1" saf="0" hd="0" afg="1" rafg="1" cwd="1" ab="0" af="1" om="0" ag="0" lck="0" ppt="1" wpt="1" dai="0" cit="0" c2d="1" cdt="0" dtlk="1" gaf="17" fqg="0" don="0" dcom="0" oaw="0" tws="0" ssm="1" ssn="Grupo" phdr="1"&gt;&lt;details dbit="32571397170" dsel="239" /&gt;&lt;/do&gt;&lt;excel&gt;&lt;epo ews="04. Pax y % acum" ece="M1" ptn="" qtn="" rows="51" cols="4" /&gt;&lt;esdo ews="" ece="" ptn="" /&gt;&lt;/excel&gt;&lt;pgs&gt;&lt;pg rows="49" cols="3" nrr="1463" nrc="93"&gt;&lt;pg /&gt;&lt;bls&gt;&lt;bl sr="1" sc="1" rfetch="49" cfetch="3" posid="1" darows="0" dacols="0"&gt;&lt;excel&gt;&lt;epo ews="04. Pax y % acum" ece="M1" ptn="" qtn="" rows="51" cols="4" /&gt;&lt;esdo ews="" ece="" ptn="" /&gt;&lt;/excel&gt;&lt;shapes /&gt;&lt;/bl&gt;&lt;/bls&gt;&lt;/pg&gt;&lt;/pgs&gt;&lt;/rptloc&gt;&lt;/mi&gt;</t>
  </si>
  <si>
    <t xml:space="preserve"> ACUMULADO A Diciembre 2008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</si>
</sst>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%"/>
    <numFmt numFmtId="175" formatCode="#,##0.0"/>
    <numFmt numFmtId="176" formatCode="0.000%"/>
    <numFmt numFmtId="177" formatCode="#,##0_ ;\-#,##0\ "/>
    <numFmt numFmtId="178" formatCode="0.0000%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5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5" fillId="2" borderId="2">
      <alignment horizontal="center" wrapText="1"/>
      <protection/>
    </xf>
    <xf numFmtId="182" fontId="28" fillId="3" borderId="3">
      <alignment horizontal="right" vertical="center"/>
      <protection/>
    </xf>
    <xf numFmtId="0" fontId="25" fillId="2" borderId="2">
      <alignment horizontal="center" wrapText="1"/>
      <protection/>
    </xf>
    <xf numFmtId="182" fontId="28" fillId="3" borderId="3">
      <alignment horizontal="right" vertical="center"/>
      <protection/>
    </xf>
    <xf numFmtId="0" fontId="25" fillId="2" borderId="2">
      <alignment horizontal="center" wrapText="1"/>
      <protection/>
    </xf>
    <xf numFmtId="0" fontId="25" fillId="2" borderId="3">
      <alignment vertical="center" wrapText="1"/>
      <protection/>
    </xf>
    <xf numFmtId="174" fontId="28" fillId="3" borderId="3">
      <alignment horizontal="right" vertical="center"/>
      <protection/>
    </xf>
    <xf numFmtId="0" fontId="26" fillId="3" borderId="3">
      <alignment horizontal="left" vertical="center"/>
      <protection/>
    </xf>
    <xf numFmtId="0" fontId="25" fillId="2" borderId="2">
      <alignment horizontal="center"/>
      <protection/>
    </xf>
    <xf numFmtId="182" fontId="30" fillId="3" borderId="3">
      <alignment horizontal="right" vertical="center"/>
      <protection/>
    </xf>
    <xf numFmtId="182" fontId="30" fillId="3" borderId="3">
      <alignment horizontal="right" vertical="center"/>
      <protection/>
    </xf>
    <xf numFmtId="174" fontId="30" fillId="3" borderId="3">
      <alignment horizontal="right" vertical="center"/>
      <protection/>
    </xf>
    <xf numFmtId="182" fontId="30" fillId="3" borderId="3">
      <alignment horizontal="right" vertical="center"/>
      <protection/>
    </xf>
    <xf numFmtId="182" fontId="30" fillId="3" borderId="3">
      <alignment horizontal="right" vertical="center"/>
      <protection/>
    </xf>
    <xf numFmtId="0" fontId="27" fillId="3" borderId="3">
      <alignment horizontal="left" vertical="center" wrapText="1"/>
      <protection/>
    </xf>
    <xf numFmtId="174" fontId="30" fillId="3" borderId="3">
      <alignment horizontal="right" vertical="center"/>
      <protection/>
    </xf>
    <xf numFmtId="0" fontId="29" fillId="2" borderId="2">
      <alignment horizontal="center" vertical="center"/>
      <protection/>
    </xf>
    <xf numFmtId="0" fontId="25" fillId="2" borderId="2">
      <alignment horizontal="center" wrapText="1"/>
      <protection/>
    </xf>
    <xf numFmtId="0" fontId="0" fillId="0" borderId="1">
      <alignment/>
      <protection/>
    </xf>
    <xf numFmtId="0" fontId="25" fillId="2" borderId="2">
      <alignment horizontal="center" wrapText="1"/>
      <protection/>
    </xf>
    <xf numFmtId="182" fontId="28" fillId="3" borderId="3">
      <alignment horizontal="right" vertical="center"/>
      <protection/>
    </xf>
    <xf numFmtId="0" fontId="25" fillId="2" borderId="2">
      <alignment horizontal="center" wrapText="1"/>
      <protection/>
    </xf>
    <xf numFmtId="182" fontId="28" fillId="3" borderId="3">
      <alignment horizontal="right" vertical="center"/>
      <protection/>
    </xf>
    <xf numFmtId="0" fontId="25" fillId="2" borderId="2">
      <alignment horizontal="center" wrapText="1"/>
      <protection/>
    </xf>
    <xf numFmtId="0" fontId="25" fillId="2" borderId="3">
      <alignment vertical="center" wrapText="1"/>
      <protection/>
    </xf>
    <xf numFmtId="174" fontId="28" fillId="3" borderId="3">
      <alignment horizontal="right" vertical="center"/>
      <protection/>
    </xf>
    <xf numFmtId="0" fontId="26" fillId="3" borderId="3">
      <alignment horizontal="left" vertical="center"/>
      <protection/>
    </xf>
    <xf numFmtId="0" fontId="25" fillId="2" borderId="2">
      <alignment horizontal="center"/>
      <protection/>
    </xf>
    <xf numFmtId="182" fontId="30" fillId="3" borderId="3">
      <alignment horizontal="right" vertical="center"/>
      <protection/>
    </xf>
    <xf numFmtId="182" fontId="30" fillId="3" borderId="3">
      <alignment horizontal="right" vertical="center"/>
      <protection/>
    </xf>
    <xf numFmtId="174" fontId="30" fillId="3" borderId="3">
      <alignment horizontal="right" vertical="center"/>
      <protection/>
    </xf>
    <xf numFmtId="182" fontId="30" fillId="3" borderId="3">
      <alignment horizontal="right" vertical="center"/>
      <protection/>
    </xf>
    <xf numFmtId="182" fontId="30" fillId="3" borderId="3">
      <alignment horizontal="right" vertical="center"/>
      <protection/>
    </xf>
    <xf numFmtId="0" fontId="27" fillId="3" borderId="3">
      <alignment horizontal="left" vertical="center" wrapText="1"/>
      <protection/>
    </xf>
    <xf numFmtId="174" fontId="30" fillId="3" borderId="3">
      <alignment horizontal="right" vertical="center"/>
      <protection/>
    </xf>
    <xf numFmtId="0" fontId="29" fillId="2" borderId="2">
      <alignment horizontal="center" vertical="center"/>
      <protection/>
    </xf>
    <xf numFmtId="0" fontId="25" fillId="2" borderId="2">
      <alignment horizontal="center" wrapText="1"/>
      <protection/>
    </xf>
    <xf numFmtId="0" fontId="0" fillId="0" borderId="1">
      <alignment/>
      <protection/>
    </xf>
    <xf numFmtId="0" fontId="25" fillId="2" borderId="2">
      <alignment horizontal="center" wrapText="1"/>
      <protection/>
    </xf>
    <xf numFmtId="182" fontId="28" fillId="3" borderId="3">
      <alignment horizontal="right" vertical="center"/>
      <protection/>
    </xf>
    <xf numFmtId="0" fontId="25" fillId="2" borderId="2">
      <alignment horizontal="center" wrapText="1"/>
      <protection/>
    </xf>
    <xf numFmtId="182" fontId="28" fillId="3" borderId="3">
      <alignment horizontal="right" vertical="center"/>
      <protection/>
    </xf>
    <xf numFmtId="0" fontId="25" fillId="2" borderId="2">
      <alignment horizontal="center" wrapText="1"/>
      <protection/>
    </xf>
    <xf numFmtId="0" fontId="25" fillId="2" borderId="3">
      <alignment vertical="center" wrapText="1"/>
      <protection/>
    </xf>
    <xf numFmtId="174" fontId="28" fillId="3" borderId="3">
      <alignment horizontal="right" vertical="center"/>
      <protection/>
    </xf>
    <xf numFmtId="0" fontId="26" fillId="3" borderId="3">
      <alignment horizontal="left" vertical="center"/>
      <protection/>
    </xf>
    <xf numFmtId="0" fontId="25" fillId="2" borderId="2">
      <alignment horizontal="center"/>
      <protection/>
    </xf>
    <xf numFmtId="182" fontId="30" fillId="3" borderId="3">
      <alignment horizontal="right" vertical="center"/>
      <protection/>
    </xf>
    <xf numFmtId="182" fontId="30" fillId="3" borderId="3">
      <alignment horizontal="right" vertical="center"/>
      <protection/>
    </xf>
    <xf numFmtId="174" fontId="30" fillId="3" borderId="3">
      <alignment horizontal="right" vertical="center"/>
      <protection/>
    </xf>
    <xf numFmtId="182" fontId="30" fillId="3" borderId="3">
      <alignment horizontal="right" vertical="center"/>
      <protection/>
    </xf>
    <xf numFmtId="182" fontId="30" fillId="3" borderId="3">
      <alignment horizontal="right" vertical="center"/>
      <protection/>
    </xf>
    <xf numFmtId="0" fontId="27" fillId="3" borderId="3">
      <alignment horizontal="left" vertical="center" wrapText="1"/>
      <protection/>
    </xf>
    <xf numFmtId="174" fontId="30" fillId="3" borderId="3">
      <alignment horizontal="right" vertical="center"/>
      <protection/>
    </xf>
    <xf numFmtId="0" fontId="29" fillId="2" borderId="2">
      <alignment horizontal="center" vertical="center"/>
      <protection/>
    </xf>
    <xf numFmtId="0" fontId="25" fillId="2" borderId="2">
      <alignment horizontal="center" wrapText="1"/>
      <protection/>
    </xf>
    <xf numFmtId="0" fontId="0" fillId="0" borderId="1">
      <alignment/>
      <protection/>
    </xf>
    <xf numFmtId="0" fontId="25" fillId="2" borderId="2">
      <alignment horizontal="center" wrapText="1"/>
      <protection/>
    </xf>
    <xf numFmtId="182" fontId="28" fillId="3" borderId="3">
      <alignment horizontal="right" vertical="center"/>
      <protection/>
    </xf>
    <xf numFmtId="0" fontId="25" fillId="2" borderId="2">
      <alignment horizontal="center" wrapText="1"/>
      <protection/>
    </xf>
    <xf numFmtId="182" fontId="28" fillId="3" borderId="3">
      <alignment horizontal="right" vertical="center"/>
      <protection/>
    </xf>
    <xf numFmtId="0" fontId="25" fillId="2" borderId="2">
      <alignment horizontal="center" wrapText="1"/>
      <protection/>
    </xf>
    <xf numFmtId="0" fontId="25" fillId="2" borderId="3">
      <alignment vertical="center" wrapText="1"/>
      <protection/>
    </xf>
    <xf numFmtId="174" fontId="28" fillId="3" borderId="3">
      <alignment horizontal="right" vertical="center"/>
      <protection/>
    </xf>
    <xf numFmtId="0" fontId="26" fillId="3" borderId="3">
      <alignment horizontal="left" vertical="center"/>
      <protection/>
    </xf>
    <xf numFmtId="182" fontId="30" fillId="3" borderId="3">
      <alignment horizontal="right" vertical="center"/>
      <protection/>
    </xf>
    <xf numFmtId="182" fontId="30" fillId="3" borderId="3">
      <alignment horizontal="right" vertical="center"/>
      <protection/>
    </xf>
    <xf numFmtId="174" fontId="30" fillId="3" borderId="3">
      <alignment horizontal="right" vertical="center"/>
      <protection/>
    </xf>
    <xf numFmtId="0" fontId="27" fillId="3" borderId="3">
      <alignment horizontal="left" vertical="center" wrapText="1"/>
      <protection/>
    </xf>
    <xf numFmtId="0" fontId="29" fillId="2" borderId="2">
      <alignment horizontal="center" vertical="center"/>
      <protection/>
    </xf>
    <xf numFmtId="0" fontId="25" fillId="2" borderId="2">
      <alignment horizontal="center" wrapText="1"/>
      <protection/>
    </xf>
    <xf numFmtId="0" fontId="0" fillId="0" borderId="1">
      <alignment/>
      <protection/>
    </xf>
    <xf numFmtId="0" fontId="25" fillId="2" borderId="2">
      <alignment horizontal="center" wrapText="1"/>
      <protection/>
    </xf>
    <xf numFmtId="182" fontId="28" fillId="3" borderId="3">
      <alignment horizontal="right" vertical="center"/>
      <protection/>
    </xf>
    <xf numFmtId="0" fontId="25" fillId="2" borderId="2">
      <alignment horizontal="center" wrapText="1"/>
      <protection/>
    </xf>
    <xf numFmtId="182" fontId="28" fillId="3" borderId="3">
      <alignment horizontal="right" vertical="center"/>
      <protection/>
    </xf>
    <xf numFmtId="0" fontId="25" fillId="2" borderId="2">
      <alignment horizontal="center" wrapText="1"/>
      <protection/>
    </xf>
    <xf numFmtId="0" fontId="25" fillId="2" borderId="3">
      <alignment vertical="center" wrapText="1"/>
      <protection/>
    </xf>
    <xf numFmtId="174" fontId="28" fillId="3" borderId="3">
      <alignment horizontal="right" vertical="center"/>
      <protection/>
    </xf>
    <xf numFmtId="0" fontId="26" fillId="3" borderId="3">
      <alignment horizontal="left" vertical="center"/>
      <protection/>
    </xf>
    <xf numFmtId="182" fontId="30" fillId="3" borderId="3">
      <alignment horizontal="right" vertical="center"/>
      <protection/>
    </xf>
    <xf numFmtId="182" fontId="30" fillId="3" borderId="3">
      <alignment horizontal="right" vertical="center"/>
      <protection/>
    </xf>
    <xf numFmtId="174" fontId="30" fillId="3" borderId="3">
      <alignment horizontal="right" vertical="center"/>
      <protection/>
    </xf>
    <xf numFmtId="0" fontId="27" fillId="3" borderId="3">
      <alignment horizontal="left" vertical="center" wrapText="1"/>
      <protection/>
    </xf>
    <xf numFmtId="0" fontId="29" fillId="2" borderId="2">
      <alignment horizontal="center" vertical="center"/>
      <protection/>
    </xf>
    <xf numFmtId="0" fontId="25" fillId="2" borderId="2">
      <alignment horizontal="center" wrapText="1"/>
      <protection/>
    </xf>
    <xf numFmtId="0" fontId="0" fillId="0" borderId="1">
      <alignment/>
      <protection/>
    </xf>
    <xf numFmtId="0" fontId="25" fillId="2" borderId="2">
      <alignment horizontal="center" wrapText="1"/>
      <protection/>
    </xf>
    <xf numFmtId="182" fontId="28" fillId="3" borderId="3">
      <alignment horizontal="right" vertical="center"/>
      <protection/>
    </xf>
    <xf numFmtId="0" fontId="25" fillId="2" borderId="2">
      <alignment horizontal="center" wrapText="1"/>
      <protection/>
    </xf>
    <xf numFmtId="182" fontId="28" fillId="3" borderId="3">
      <alignment horizontal="right" vertical="center"/>
      <protection/>
    </xf>
    <xf numFmtId="0" fontId="25" fillId="2" borderId="2">
      <alignment horizontal="center" wrapText="1"/>
      <protection/>
    </xf>
    <xf numFmtId="0" fontId="25" fillId="2" borderId="3">
      <alignment vertical="center" wrapText="1"/>
      <protection/>
    </xf>
    <xf numFmtId="174" fontId="28" fillId="3" borderId="3">
      <alignment horizontal="right" vertical="center"/>
      <protection/>
    </xf>
    <xf numFmtId="0" fontId="26" fillId="3" borderId="3">
      <alignment horizontal="left" vertical="center"/>
      <protection/>
    </xf>
    <xf numFmtId="182" fontId="30" fillId="3" borderId="3">
      <alignment horizontal="right" vertical="center"/>
      <protection/>
    </xf>
    <xf numFmtId="182" fontId="30" fillId="3" borderId="3">
      <alignment horizontal="right" vertical="center"/>
      <protection/>
    </xf>
    <xf numFmtId="174" fontId="30" fillId="3" borderId="3">
      <alignment horizontal="right" vertical="center"/>
      <protection/>
    </xf>
    <xf numFmtId="0" fontId="27" fillId="3" borderId="3">
      <alignment horizontal="left" vertical="center" wrapText="1"/>
      <protection/>
    </xf>
    <xf numFmtId="0" fontId="29" fillId="2" borderId="2">
      <alignment horizontal="center" vertical="center"/>
      <protection/>
    </xf>
    <xf numFmtId="0" fontId="25" fillId="2" borderId="2">
      <alignment horizontal="center" wrapText="1"/>
      <protection/>
    </xf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6" borderId="0" applyNumberFormat="0" applyBorder="0" applyAlignment="0" applyProtection="0"/>
    <xf numFmtId="0" fontId="35" fillId="18" borderId="4" applyNumberFormat="0" applyAlignment="0" applyProtection="0"/>
    <xf numFmtId="0" fontId="36" fillId="19" borderId="5" applyNumberFormat="0" applyAlignment="0" applyProtection="0"/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3" borderId="0" applyNumberFormat="0" applyBorder="0" applyAlignment="0" applyProtection="0"/>
    <xf numFmtId="0" fontId="39" fillId="9" borderId="4" applyNumberFormat="0" applyAlignment="0" applyProtection="0"/>
    <xf numFmtId="0" fontId="31" fillId="24" borderId="1">
      <alignment/>
      <protection/>
    </xf>
    <xf numFmtId="0" fontId="25" fillId="25" borderId="2">
      <alignment horizontal="center" wrapText="1"/>
      <protection/>
    </xf>
    <xf numFmtId="182" fontId="28" fillId="26" borderId="3">
      <alignment horizontal="right" vertical="center"/>
      <protection/>
    </xf>
    <xf numFmtId="0" fontId="25" fillId="25" borderId="2">
      <alignment horizontal="center" wrapText="1"/>
      <protection/>
    </xf>
    <xf numFmtId="182" fontId="28" fillId="26" borderId="3">
      <alignment horizontal="right" vertical="center"/>
      <protection/>
    </xf>
    <xf numFmtId="0" fontId="25" fillId="25" borderId="2">
      <alignment horizontal="center" wrapText="1"/>
      <protection/>
    </xf>
    <xf numFmtId="0" fontId="25" fillId="25" borderId="3">
      <alignment vertical="center" wrapText="1"/>
      <protection/>
    </xf>
    <xf numFmtId="174" fontId="28" fillId="26" borderId="3">
      <alignment horizontal="right" vertical="center"/>
      <protection/>
    </xf>
    <xf numFmtId="0" fontId="26" fillId="26" borderId="3">
      <alignment horizontal="left" vertical="center"/>
      <protection/>
    </xf>
    <xf numFmtId="0" fontId="25" fillId="25" borderId="2">
      <alignment horizontal="center"/>
      <protection/>
    </xf>
    <xf numFmtId="182" fontId="30" fillId="26" borderId="3">
      <alignment horizontal="right" vertical="center"/>
      <protection/>
    </xf>
    <xf numFmtId="182" fontId="30" fillId="26" borderId="3">
      <alignment horizontal="right" vertical="center"/>
      <protection/>
    </xf>
    <xf numFmtId="174" fontId="30" fillId="26" borderId="3">
      <alignment horizontal="right" vertical="center"/>
      <protection/>
    </xf>
    <xf numFmtId="182" fontId="30" fillId="26" borderId="3">
      <alignment horizontal="right" vertical="center"/>
      <protection/>
    </xf>
    <xf numFmtId="182" fontId="30" fillId="26" borderId="3">
      <alignment horizontal="right" vertical="center"/>
      <protection/>
    </xf>
    <xf numFmtId="0" fontId="27" fillId="26" borderId="3">
      <alignment horizontal="left" vertical="center" wrapText="1"/>
      <protection/>
    </xf>
    <xf numFmtId="174" fontId="30" fillId="26" borderId="3">
      <alignment horizontal="right" vertical="center"/>
      <protection/>
    </xf>
    <xf numFmtId="0" fontId="29" fillId="25" borderId="2">
      <alignment horizontal="center" vertical="center"/>
      <protection/>
    </xf>
    <xf numFmtId="0" fontId="25" fillId="25" borderId="2">
      <alignment horizontal="center" wrapText="1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5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0" fillId="28" borderId="1" applyNumberFormat="0" applyFont="0" applyAlignment="0" applyProtection="0"/>
    <xf numFmtId="9" fontId="0" fillId="0" borderId="0" applyFont="0" applyFill="0" applyBorder="0" applyAlignment="0" applyProtection="0"/>
    <xf numFmtId="0" fontId="42" fillId="18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38" fillId="0" borderId="10" applyNumberFormat="0" applyFill="0" applyAlignment="0" applyProtection="0"/>
    <xf numFmtId="0" fontId="48" fillId="0" borderId="11" applyNumberFormat="0" applyFill="0" applyAlignment="0" applyProtection="0"/>
  </cellStyleXfs>
  <cellXfs count="22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29" borderId="13" xfId="0" applyFont="1" applyFill="1" applyBorder="1" applyAlignment="1" quotePrefix="1">
      <alignment horizontal="center" vertical="center"/>
    </xf>
    <xf numFmtId="3" fontId="1" fillId="29" borderId="14" xfId="0" applyNumberFormat="1" applyFont="1" applyFill="1" applyBorder="1" applyAlignment="1">
      <alignment horizontal="center" vertical="center"/>
    </xf>
    <xf numFmtId="174" fontId="4" fillId="29" borderId="15" xfId="0" applyNumberFormat="1" applyFont="1" applyFill="1" applyBorder="1" applyAlignment="1">
      <alignment horizontal="center" vertical="center"/>
    </xf>
    <xf numFmtId="174" fontId="2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74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74" fontId="12" fillId="0" borderId="0" xfId="0" applyNumberFormat="1" applyFont="1" applyAlignment="1">
      <alignment horizontal="right"/>
    </xf>
    <xf numFmtId="174" fontId="8" fillId="0" borderId="0" xfId="0" applyNumberFormat="1" applyFont="1" applyAlignment="1">
      <alignment horizontal="left"/>
    </xf>
    <xf numFmtId="0" fontId="15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29" borderId="1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74" fontId="1" fillId="29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27" borderId="18" xfId="0" applyNumberFormat="1" applyFont="1" applyFill="1" applyBorder="1" applyAlignment="1">
      <alignment vertical="center"/>
    </xf>
    <xf numFmtId="174" fontId="10" fillId="27" borderId="19" xfId="175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vertical="center"/>
    </xf>
    <xf numFmtId="174" fontId="10" fillId="0" borderId="21" xfId="175" applyNumberFormat="1" applyFont="1" applyFill="1" applyBorder="1" applyAlignment="1">
      <alignment horizontal="center" vertical="center"/>
    </xf>
    <xf numFmtId="174" fontId="11" fillId="27" borderId="2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/>
    </xf>
    <xf numFmtId="3" fontId="10" fillId="0" borderId="23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19" fillId="29" borderId="24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9" borderId="25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74" fontId="11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74" fontId="11" fillId="0" borderId="26" xfId="0" applyNumberFormat="1" applyFont="1" applyFill="1" applyBorder="1" applyAlignment="1" applyProtection="1" quotePrefix="1">
      <alignment horizontal="center" vertical="center"/>
      <protection/>
    </xf>
    <xf numFmtId="3" fontId="10" fillId="0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29" borderId="1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4" fontId="3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vertical="center"/>
    </xf>
    <xf numFmtId="3" fontId="20" fillId="0" borderId="27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4" fontId="0" fillId="0" borderId="0" xfId="175" applyNumberFormat="1" applyFill="1" applyAlignment="1">
      <alignment vertical="center"/>
    </xf>
    <xf numFmtId="0" fontId="19" fillId="29" borderId="28" xfId="0" applyFont="1" applyFill="1" applyBorder="1" applyAlignment="1">
      <alignment vertical="center"/>
    </xf>
    <xf numFmtId="0" fontId="19" fillId="3" borderId="29" xfId="0" applyFont="1" applyFill="1" applyBorder="1" applyAlignment="1">
      <alignment vertical="center"/>
    </xf>
    <xf numFmtId="0" fontId="19" fillId="29" borderId="29" xfId="0" applyFont="1" applyFill="1" applyBorder="1" applyAlignment="1">
      <alignment vertical="center"/>
    </xf>
    <xf numFmtId="0" fontId="19" fillId="3" borderId="30" xfId="0" applyFont="1" applyFill="1" applyBorder="1" applyAlignment="1" quotePrefix="1">
      <alignment horizontal="left" vertical="center"/>
    </xf>
    <xf numFmtId="0" fontId="19" fillId="3" borderId="31" xfId="0" applyFont="1" applyFill="1" applyBorder="1" applyAlignment="1">
      <alignment vertical="center"/>
    </xf>
    <xf numFmtId="0" fontId="19" fillId="3" borderId="32" xfId="0" applyFont="1" applyFill="1" applyBorder="1" applyAlignment="1">
      <alignment vertical="center"/>
    </xf>
    <xf numFmtId="0" fontId="19" fillId="29" borderId="33" xfId="0" applyFont="1" applyFill="1" applyBorder="1" applyAlignment="1">
      <alignment vertical="center"/>
    </xf>
    <xf numFmtId="0" fontId="19" fillId="3" borderId="34" xfId="0" applyFont="1" applyFill="1" applyBorder="1" applyAlignment="1">
      <alignment horizontal="left" vertical="center"/>
    </xf>
    <xf numFmtId="0" fontId="19" fillId="3" borderId="34" xfId="0" applyFont="1" applyFill="1" applyBorder="1" applyAlignment="1">
      <alignment vertical="center"/>
    </xf>
    <xf numFmtId="0" fontId="19" fillId="29" borderId="27" xfId="0" applyFont="1" applyFill="1" applyBorder="1" applyAlignment="1">
      <alignment vertical="center"/>
    </xf>
    <xf numFmtId="0" fontId="19" fillId="3" borderId="35" xfId="0" applyFont="1" applyFill="1" applyBorder="1" applyAlignment="1">
      <alignment vertical="center"/>
    </xf>
    <xf numFmtId="0" fontId="19" fillId="3" borderId="36" xfId="0" applyFont="1" applyFill="1" applyBorder="1" applyAlignment="1">
      <alignment vertical="center"/>
    </xf>
    <xf numFmtId="0" fontId="19" fillId="3" borderId="37" xfId="0" applyFont="1" applyFill="1" applyBorder="1" applyAlignment="1">
      <alignment vertical="center"/>
    </xf>
    <xf numFmtId="3" fontId="7" fillId="29" borderId="38" xfId="0" applyNumberFormat="1" applyFont="1" applyFill="1" applyBorder="1" applyAlignment="1">
      <alignment vertical="center"/>
    </xf>
    <xf numFmtId="3" fontId="20" fillId="3" borderId="39" xfId="0" applyNumberFormat="1" applyFont="1" applyFill="1" applyBorder="1" applyAlignment="1">
      <alignment vertical="center"/>
    </xf>
    <xf numFmtId="3" fontId="7" fillId="29" borderId="40" xfId="0" applyNumberFormat="1" applyFont="1" applyFill="1" applyBorder="1" applyAlignment="1">
      <alignment vertical="center"/>
    </xf>
    <xf numFmtId="0" fontId="19" fillId="3" borderId="29" xfId="0" applyFont="1" applyFill="1" applyBorder="1" applyAlignment="1">
      <alignment horizontal="left" vertical="center"/>
    </xf>
    <xf numFmtId="3" fontId="10" fillId="0" borderId="18" xfId="0" applyNumberFormat="1" applyFont="1" applyFill="1" applyBorder="1" applyAlignment="1">
      <alignment vertical="center"/>
    </xf>
    <xf numFmtId="174" fontId="10" fillId="0" borderId="19" xfId="175" applyNumberFormat="1" applyFont="1" applyFill="1" applyBorder="1" applyAlignment="1">
      <alignment horizontal="center" vertical="center"/>
    </xf>
    <xf numFmtId="174" fontId="11" fillId="0" borderId="22" xfId="0" applyNumberFormat="1" applyFont="1" applyFill="1" applyBorder="1" applyAlignment="1" applyProtection="1">
      <alignment horizontal="center" vertical="center"/>
      <protection/>
    </xf>
    <xf numFmtId="174" fontId="11" fillId="0" borderId="4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vertical="top"/>
    </xf>
    <xf numFmtId="0" fontId="14" fillId="0" borderId="0" xfId="0" applyFont="1" applyBorder="1" applyAlignment="1">
      <alignment horizontal="left"/>
    </xf>
    <xf numFmtId="10" fontId="14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29" borderId="0" xfId="0" applyFont="1" applyFill="1" applyBorder="1" applyAlignment="1" quotePrefix="1">
      <alignment horizontal="center" vertical="center"/>
    </xf>
    <xf numFmtId="3" fontId="1" fillId="29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8" fontId="0" fillId="29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8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6" fillId="27" borderId="0" xfId="0" applyFont="1" applyFill="1" applyAlignment="1">
      <alignment vertical="center"/>
    </xf>
    <xf numFmtId="0" fontId="7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vertical="center"/>
    </xf>
    <xf numFmtId="0" fontId="7" fillId="29" borderId="0" xfId="0" applyFont="1" applyFill="1" applyBorder="1" applyAlignment="1">
      <alignment vertical="center"/>
    </xf>
    <xf numFmtId="3" fontId="7" fillId="29" borderId="0" xfId="0" applyNumberFormat="1" applyFont="1" applyFill="1" applyBorder="1" applyAlignment="1">
      <alignment vertical="center"/>
    </xf>
    <xf numFmtId="10" fontId="0" fillId="29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13" fillId="0" borderId="0" xfId="0" applyNumberFormat="1" applyFont="1" applyAlignment="1">
      <alignment/>
    </xf>
    <xf numFmtId="174" fontId="13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/>
    </xf>
    <xf numFmtId="0" fontId="0" fillId="0" borderId="0" xfId="0" applyAlignment="1">
      <alignment/>
    </xf>
    <xf numFmtId="0" fontId="23" fillId="0" borderId="0" xfId="0" applyFont="1" applyAlignment="1" quotePrefix="1">
      <alignment horizontal="left" vertical="top"/>
    </xf>
    <xf numFmtId="176" fontId="0" fillId="0" borderId="0" xfId="0" applyNumberFormat="1" applyAlignment="1">
      <alignment/>
    </xf>
    <xf numFmtId="0" fontId="5" fillId="0" borderId="0" xfId="0" applyFont="1" applyAlignment="1">
      <alignment vertical="top"/>
    </xf>
    <xf numFmtId="176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7" fillId="27" borderId="42" xfId="0" applyFont="1" applyFill="1" applyBorder="1" applyAlignment="1">
      <alignment vertical="center"/>
    </xf>
    <xf numFmtId="0" fontId="19" fillId="27" borderId="43" xfId="0" applyFont="1" applyFill="1" applyBorder="1" applyAlignment="1">
      <alignment horizontal="left" vertical="center"/>
    </xf>
    <xf numFmtId="0" fontId="0" fillId="27" borderId="0" xfId="0" applyFill="1" applyBorder="1" applyAlignment="1">
      <alignment vertical="center"/>
    </xf>
    <xf numFmtId="0" fontId="9" fillId="27" borderId="0" xfId="0" applyFont="1" applyFill="1" applyBorder="1" applyAlignment="1">
      <alignment vertical="center"/>
    </xf>
    <xf numFmtId="176" fontId="9" fillId="27" borderId="0" xfId="175" applyNumberFormat="1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19" fillId="0" borderId="43" xfId="0" applyFont="1" applyFill="1" applyBorder="1" applyAlignment="1">
      <alignment horizontal="left" vertical="center"/>
    </xf>
    <xf numFmtId="176" fontId="9" fillId="0" borderId="0" xfId="175" applyNumberFormat="1" applyFont="1" applyFill="1" applyBorder="1" applyAlignment="1">
      <alignment vertical="center"/>
    </xf>
    <xf numFmtId="0" fontId="19" fillId="0" borderId="44" xfId="0" applyFont="1" applyFill="1" applyBorder="1" applyAlignment="1">
      <alignment horizontal="left" vertical="center"/>
    </xf>
    <xf numFmtId="0" fontId="1" fillId="0" borderId="42" xfId="0" applyFont="1" applyFill="1" applyBorder="1" applyAlignment="1" applyProtection="1">
      <alignment vertical="center"/>
      <protection locked="0"/>
    </xf>
    <xf numFmtId="0" fontId="1" fillId="0" borderId="42" xfId="0" applyFont="1" applyFill="1" applyBorder="1" applyAlignment="1">
      <alignment vertical="center"/>
    </xf>
    <xf numFmtId="0" fontId="19" fillId="0" borderId="45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76" fontId="9" fillId="0" borderId="0" xfId="175" applyNumberFormat="1" applyFont="1" applyFill="1" applyAlignment="1">
      <alignment/>
    </xf>
    <xf numFmtId="0" fontId="19" fillId="0" borderId="46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76" fontId="9" fillId="0" borderId="0" xfId="175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47" xfId="0" applyNumberFormat="1" applyFont="1" applyFill="1" applyBorder="1" applyAlignment="1">
      <alignment vertical="center"/>
    </xf>
    <xf numFmtId="174" fontId="10" fillId="0" borderId="48" xfId="175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4" fontId="10" fillId="0" borderId="0" xfId="175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9" fillId="29" borderId="24" xfId="0" applyFont="1" applyFill="1" applyBorder="1" applyAlignment="1">
      <alignment horizontal="left" vertical="center"/>
    </xf>
    <xf numFmtId="174" fontId="4" fillId="29" borderId="4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0" fillId="0" borderId="0" xfId="0" applyNumberFormat="1" applyFont="1" applyAlignment="1">
      <alignment/>
    </xf>
    <xf numFmtId="176" fontId="20" fillId="0" borderId="0" xfId="175" applyNumberFormat="1" applyFont="1" applyAlignment="1">
      <alignment/>
    </xf>
    <xf numFmtId="0" fontId="13" fillId="0" borderId="0" xfId="0" applyFont="1" applyAlignment="1">
      <alignment/>
    </xf>
    <xf numFmtId="3" fontId="1" fillId="29" borderId="50" xfId="0" applyNumberFormat="1" applyFont="1" applyFill="1" applyBorder="1" applyAlignment="1">
      <alignment horizontal="center" vertical="center"/>
    </xf>
    <xf numFmtId="0" fontId="19" fillId="27" borderId="51" xfId="0" applyFont="1" applyFill="1" applyBorder="1" applyAlignment="1">
      <alignment horizontal="left" vertical="center"/>
    </xf>
    <xf numFmtId="3" fontId="10" fillId="27" borderId="52" xfId="0" applyNumberFormat="1" applyFont="1" applyFill="1" applyBorder="1" applyAlignment="1">
      <alignment vertical="center"/>
    </xf>
    <xf numFmtId="0" fontId="10" fillId="27" borderId="0" xfId="0" applyFont="1" applyFill="1" applyAlignment="1">
      <alignment vertical="center"/>
    </xf>
    <xf numFmtId="0" fontId="0" fillId="27" borderId="0" xfId="0" applyFill="1" applyAlignment="1">
      <alignment/>
    </xf>
    <xf numFmtId="0" fontId="16" fillId="27" borderId="0" xfId="0" applyFont="1" applyFill="1" applyBorder="1" applyAlignment="1">
      <alignment/>
    </xf>
    <xf numFmtId="0" fontId="19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right" vertical="center"/>
    </xf>
    <xf numFmtId="0" fontId="19" fillId="0" borderId="51" xfId="0" applyFont="1" applyFill="1" applyBorder="1" applyAlignment="1">
      <alignment horizontal="left" vertical="center"/>
    </xf>
    <xf numFmtId="3" fontId="10" fillId="0" borderId="52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9" fillId="0" borderId="53" xfId="0" applyFont="1" applyFill="1" applyBorder="1" applyAlignment="1">
      <alignment horizontal="left" vertical="center"/>
    </xf>
    <xf numFmtId="3" fontId="10" fillId="0" borderId="54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174" fontId="11" fillId="0" borderId="56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74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74" fontId="4" fillId="29" borderId="57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19" fillId="0" borderId="58" xfId="0" applyFont="1" applyFill="1" applyBorder="1" applyAlignment="1">
      <alignment horizontal="left" vertical="center"/>
    </xf>
    <xf numFmtId="174" fontId="20" fillId="0" borderId="59" xfId="175" applyNumberFormat="1" applyFont="1" applyFill="1" applyBorder="1" applyAlignment="1">
      <alignment horizontal="right" vertical="center"/>
    </xf>
    <xf numFmtId="0" fontId="1" fillId="29" borderId="60" xfId="0" applyFont="1" applyFill="1" applyBorder="1" applyAlignment="1" quotePrefix="1">
      <alignment horizontal="center" vertical="center"/>
    </xf>
    <xf numFmtId="3" fontId="1" fillId="29" borderId="61" xfId="0" applyNumberFormat="1" applyFont="1" applyFill="1" applyBorder="1" applyAlignment="1">
      <alignment horizontal="center" vertical="center"/>
    </xf>
    <xf numFmtId="0" fontId="7" fillId="29" borderId="46" xfId="0" applyFont="1" applyFill="1" applyBorder="1" applyAlignment="1">
      <alignment vertical="center"/>
    </xf>
    <xf numFmtId="174" fontId="4" fillId="29" borderId="46" xfId="175" applyNumberFormat="1" applyFont="1" applyFill="1" applyBorder="1" applyAlignment="1" applyProtection="1">
      <alignment horizontal="right" vertical="center"/>
      <protection/>
    </xf>
    <xf numFmtId="3" fontId="7" fillId="29" borderId="62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9" xfId="0" applyFont="1" applyFill="1" applyBorder="1" applyAlignment="1" quotePrefix="1">
      <alignment horizontal="left" vertical="center"/>
    </xf>
    <xf numFmtId="3" fontId="9" fillId="0" borderId="59" xfId="0" applyNumberFormat="1" applyFont="1" applyFill="1" applyBorder="1" applyAlignment="1">
      <alignment vertical="center"/>
    </xf>
    <xf numFmtId="174" fontId="9" fillId="0" borderId="59" xfId="175" applyNumberFormat="1" applyFont="1" applyFill="1" applyBorder="1" applyAlignment="1">
      <alignment horizontal="right" vertical="center"/>
    </xf>
    <xf numFmtId="174" fontId="24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74" fontId="4" fillId="29" borderId="63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 quotePrefix="1">
      <alignment horizontal="left" vertical="center"/>
    </xf>
    <xf numFmtId="3" fontId="20" fillId="0" borderId="59" xfId="0" applyNumberFormat="1" applyFont="1" applyFill="1" applyBorder="1" applyAlignment="1">
      <alignment vertical="center"/>
    </xf>
    <xf numFmtId="3" fontId="1" fillId="29" borderId="64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74" fontId="21" fillId="0" borderId="0" xfId="0" applyNumberFormat="1" applyFont="1" applyAlignment="1">
      <alignment horizontal="center"/>
    </xf>
    <xf numFmtId="3" fontId="20" fillId="0" borderId="59" xfId="0" applyNumberFormat="1" applyFont="1" applyFill="1" applyBorder="1" applyAlignment="1">
      <alignment horizontal="right" vertical="center"/>
    </xf>
    <xf numFmtId="174" fontId="20" fillId="0" borderId="65" xfId="175" applyNumberFormat="1" applyFont="1" applyFill="1" applyBorder="1" applyAlignment="1">
      <alignment horizontal="right" vertical="center"/>
    </xf>
    <xf numFmtId="3" fontId="20" fillId="0" borderId="65" xfId="0" applyNumberFormat="1" applyFont="1" applyFill="1" applyBorder="1" applyAlignment="1">
      <alignment vertical="center"/>
    </xf>
    <xf numFmtId="3" fontId="7" fillId="8" borderId="46" xfId="0" applyNumberFormat="1" applyFont="1" applyFill="1" applyBorder="1" applyAlignment="1">
      <alignment vertical="center"/>
    </xf>
    <xf numFmtId="174" fontId="7" fillId="8" borderId="46" xfId="175" applyNumberFormat="1" applyFont="1" applyFill="1" applyBorder="1" applyAlignment="1">
      <alignment horizontal="right" vertical="center"/>
    </xf>
    <xf numFmtId="0" fontId="1" fillId="0" borderId="65" xfId="0" applyFont="1" applyFill="1" applyBorder="1" applyAlignment="1" quotePrefix="1">
      <alignment horizontal="left" vertical="center"/>
    </xf>
    <xf numFmtId="3" fontId="20" fillId="0" borderId="66" xfId="0" applyNumberFormat="1" applyFont="1" applyFill="1" applyBorder="1" applyAlignment="1">
      <alignment vertical="center"/>
    </xf>
    <xf numFmtId="0" fontId="1" fillId="8" borderId="67" xfId="0" applyFont="1" applyFill="1" applyBorder="1" applyAlignment="1" quotePrefix="1">
      <alignment horizontal="left" vertical="center"/>
    </xf>
    <xf numFmtId="174" fontId="7" fillId="8" borderId="68" xfId="175" applyNumberFormat="1" applyFont="1" applyFill="1" applyBorder="1" applyAlignment="1">
      <alignment horizontal="right" vertical="center"/>
    </xf>
    <xf numFmtId="174" fontId="20" fillId="0" borderId="65" xfId="175" applyNumberFormat="1" applyFont="1" applyFill="1" applyBorder="1" applyAlignment="1" quotePrefix="1">
      <alignment horizontal="right" vertical="center"/>
    </xf>
    <xf numFmtId="0" fontId="7" fillId="0" borderId="65" xfId="0" applyFont="1" applyFill="1" applyBorder="1" applyAlignment="1" quotePrefix="1">
      <alignment horizontal="left" vertical="center"/>
    </xf>
    <xf numFmtId="0" fontId="7" fillId="8" borderId="46" xfId="0" applyFont="1" applyFill="1" applyBorder="1" applyAlignment="1">
      <alignment horizontal="left" vertical="center"/>
    </xf>
    <xf numFmtId="11" fontId="0" fillId="0" borderId="0" xfId="0" applyNumberFormat="1" applyAlignment="1">
      <alignment/>
    </xf>
    <xf numFmtId="174" fontId="23" fillId="0" borderId="0" xfId="0" applyNumberFormat="1" applyFont="1" applyAlignment="1">
      <alignment horizontal="center"/>
    </xf>
    <xf numFmtId="174" fontId="24" fillId="0" borderId="0" xfId="0" applyNumberFormat="1" applyFont="1" applyAlignment="1">
      <alignment horizontal="center"/>
    </xf>
    <xf numFmtId="3" fontId="1" fillId="29" borderId="67" xfId="0" applyNumberFormat="1" applyFont="1" applyFill="1" applyBorder="1" applyAlignment="1">
      <alignment horizontal="center" vertical="center"/>
    </xf>
    <xf numFmtId="3" fontId="1" fillId="29" borderId="6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29" borderId="70" xfId="0" applyNumberFormat="1" applyFont="1" applyFill="1" applyBorder="1" applyAlignment="1" quotePrefix="1">
      <alignment horizontal="center" vertical="center"/>
    </xf>
    <xf numFmtId="3" fontId="1" fillId="29" borderId="71" xfId="0" applyNumberFormat="1" applyFont="1" applyFill="1" applyBorder="1" applyAlignment="1" quotePrefix="1">
      <alignment horizontal="center" vertical="center"/>
    </xf>
    <xf numFmtId="0" fontId="12" fillId="29" borderId="72" xfId="0" applyFont="1" applyFill="1" applyBorder="1" applyAlignment="1">
      <alignment horizontal="center" vertical="center"/>
    </xf>
    <xf numFmtId="0" fontId="12" fillId="29" borderId="73" xfId="0" applyFont="1" applyFill="1" applyBorder="1" applyAlignment="1">
      <alignment horizontal="center" vertical="center"/>
    </xf>
  </cellXfs>
  <cellStyles count="17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20% - Énfasis1" xfId="117"/>
    <cellStyle name="20% - Énfasis2" xfId="118"/>
    <cellStyle name="20% - Énfasis3" xfId="119"/>
    <cellStyle name="20% - Énfasis4" xfId="120"/>
    <cellStyle name="20% - Énfasis5" xfId="121"/>
    <cellStyle name="20% - Énfasis6" xfId="122"/>
    <cellStyle name="40% - Énfasis1" xfId="123"/>
    <cellStyle name="40% - Énfasis2" xfId="124"/>
    <cellStyle name="40% - Énfasis3" xfId="125"/>
    <cellStyle name="40% - Énfasis4" xfId="126"/>
    <cellStyle name="40% - Énfasis5" xfId="127"/>
    <cellStyle name="40% - Énfasis6" xfId="128"/>
    <cellStyle name="60% - Énfasis1" xfId="129"/>
    <cellStyle name="60% - Énfasis2" xfId="130"/>
    <cellStyle name="60% - Énfasis3" xfId="131"/>
    <cellStyle name="60% - Énfasis4" xfId="132"/>
    <cellStyle name="60% - Énfasis5" xfId="133"/>
    <cellStyle name="60% - Énfasis6" xfId="134"/>
    <cellStyle name="Buena" xfId="135"/>
    <cellStyle name="Cálculo" xfId="136"/>
    <cellStyle name="Celda de comprobación" xfId="137"/>
    <cellStyle name="Celda vinculada" xfId="138"/>
    <cellStyle name="Encabezado 4" xfId="139"/>
    <cellStyle name="Énfasis1" xfId="140"/>
    <cellStyle name="Énfasis2" xfId="141"/>
    <cellStyle name="Énfasis3" xfId="142"/>
    <cellStyle name="Énfasis4" xfId="143"/>
    <cellStyle name="Énfasis5" xfId="144"/>
    <cellStyle name="Énfasis6" xfId="145"/>
    <cellStyle name="Entrada" xfId="146"/>
    <cellStyle name="Grupo.c1_bd094879-e6a6-487a-8cb7-bdb72151a509" xfId="147"/>
    <cellStyle name="Grupo.c11_49467040-ab5c-4ba8-85f2-26aa8a95cebd" xfId="148"/>
    <cellStyle name="Grupo.c13_889863ed-c808-468c-88cc-e2dc0a3a310e" xfId="149"/>
    <cellStyle name="Grupo.c15_6b6b12c2-41c2-4266-955b-fbd34db06ff4" xfId="150"/>
    <cellStyle name="Grupo.c17_1dfde6b4-64b4-496f-b9d9-4a75964ece90" xfId="151"/>
    <cellStyle name="Grupo.c19_d7921633-13c7-4309-b243-ee14eb2da8da" xfId="152"/>
    <cellStyle name="Grupo.c2_e2d66d90-cb4e-41f9-806d-56639d4396fc" xfId="153"/>
    <cellStyle name="Grupo.c22_d92100c0-4e63-40ab-92e6-3a18ebdf2f88" xfId="154"/>
    <cellStyle name="Grupo.c23_2d3402b3-99bb-44a3-b262-1fcd7f674090" xfId="155"/>
    <cellStyle name="Grupo.c24_e987d2a3-d2a2-4e41-acde-68bd369a64bf" xfId="156"/>
    <cellStyle name="Grupo.c25_51df934f-cfe5-405b-b676-c78622a9cfd8" xfId="157"/>
    <cellStyle name="Grupo.c26_2ca5e6b7-77a5-4b3f-a01b-77276404fe37" xfId="158"/>
    <cellStyle name="Grupo.c27_67b2266e-767f-4aa0-b6c8-ec2342d78eba" xfId="159"/>
    <cellStyle name="Grupo.c28_5185116c-967e-4f35-ad34-d521500bc848" xfId="160"/>
    <cellStyle name="Grupo.c29_c4ce01c6-d23d-4fb2-8f84-b230f7784723" xfId="161"/>
    <cellStyle name="Grupo.c3_0fe399ae-7af6-423c-b1ee-3b9c632cf6d1" xfId="162"/>
    <cellStyle name="Grupo.c30_11f61656-5258-4451-8c91-ce2d552340af" xfId="163"/>
    <cellStyle name="Grupo.c6_e7b92a8b-057c-4c12-97fe-1997932642ee" xfId="164"/>
    <cellStyle name="Grupo.c7_ca81c996-6bfb-479d-adc7-6560c67238b8" xfId="165"/>
    <cellStyle name="Hyperlink" xfId="166"/>
    <cellStyle name="Followed Hyperlink" xfId="167"/>
    <cellStyle name="Incorrecto" xfId="168"/>
    <cellStyle name="Comma" xfId="169"/>
    <cellStyle name="Comma [0]" xfId="170"/>
    <cellStyle name="Currency" xfId="171"/>
    <cellStyle name="Currency [0]" xfId="172"/>
    <cellStyle name="Neutral" xfId="173"/>
    <cellStyle name="Notas" xfId="174"/>
    <cellStyle name="Percent" xfId="175"/>
    <cellStyle name="Salida" xfId="176"/>
    <cellStyle name="Texto de advertencia" xfId="177"/>
    <cellStyle name="Texto explicativo" xfId="178"/>
    <cellStyle name="Título" xfId="179"/>
    <cellStyle name="Título 1" xfId="180"/>
    <cellStyle name="Título 2" xfId="181"/>
    <cellStyle name="Título 3" xfId="182"/>
    <cellStyle name="Total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2143125</xdr:colOff>
      <xdr:row>3</xdr:row>
      <xdr:rowOff>47625</xdr:rowOff>
    </xdr:to>
    <xdr:pic>
      <xdr:nvPicPr>
        <xdr:cNvPr id="1" name="Picture 3" descr="C:\Documents and Settings\sggonzalez\Escritorio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457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s="215" t="s">
        <v>122</v>
      </c>
    </row>
    <row r="2" ht="12.75">
      <c r="A2" t="s">
        <v>121</v>
      </c>
    </row>
    <row r="3" ht="12.75">
      <c r="A3" t="s">
        <v>120</v>
      </c>
    </row>
    <row r="4" ht="12.75">
      <c r="A4" t="s">
        <v>123</v>
      </c>
    </row>
    <row r="5" ht="12.75">
      <c r="A5" t="s">
        <v>118</v>
      </c>
    </row>
    <row r="6" ht="12.75">
      <c r="A6" t="s">
        <v>117</v>
      </c>
    </row>
    <row r="7" ht="12.75">
      <c r="A7" t="s">
        <v>119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75" zoomScaleNormal="75" zoomScalePageLayoutView="0" workbookViewId="0" topLeftCell="A1">
      <selection activeCell="L2" sqref="L2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6" customWidth="1"/>
    <col min="6" max="6" width="33.7109375" style="7" customWidth="1"/>
    <col min="7" max="7" width="14.8515625" style="53" customWidth="1"/>
    <col min="8" max="8" width="11.7109375" style="19" bestFit="1" customWidth="1"/>
    <col min="9" max="9" width="12.8515625" style="53" customWidth="1"/>
    <col min="10" max="10" width="33.7109375" style="53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3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3" customHeight="1">
      <c r="C1" s="27"/>
      <c r="D1" s="18"/>
      <c r="E1" s="57"/>
      <c r="F1" s="3"/>
      <c r="G1" s="50"/>
      <c r="H1" s="18"/>
      <c r="I1" s="50"/>
      <c r="J1" s="54"/>
      <c r="K1" s="18"/>
      <c r="L1" s="3"/>
      <c r="M1" s="18"/>
      <c r="N1" s="50"/>
      <c r="O1" s="18"/>
      <c r="P1" s="3"/>
      <c r="Q1" s="18"/>
      <c r="R1" s="3"/>
      <c r="S1" s="23"/>
      <c r="T1" s="24"/>
    </row>
    <row r="2" spans="3:20" ht="15.75" customHeight="1">
      <c r="C2" s="27"/>
      <c r="D2" s="217" t="s">
        <v>108</v>
      </c>
      <c r="E2" s="217"/>
      <c r="F2" s="217"/>
      <c r="G2" s="217"/>
      <c r="H2" s="217"/>
      <c r="I2" s="217"/>
      <c r="J2" s="217"/>
      <c r="K2" s="202"/>
      <c r="L2" s="196" t="s">
        <v>124</v>
      </c>
      <c r="M2" s="18"/>
      <c r="N2" s="50"/>
      <c r="O2" s="18"/>
      <c r="P2" s="3"/>
      <c r="Q2" s="18"/>
      <c r="R2" s="3"/>
      <c r="S2" s="23"/>
      <c r="T2" s="24"/>
    </row>
    <row r="3" spans="3:20" ht="13.5" customHeight="1">
      <c r="C3" s="27"/>
      <c r="D3" s="195"/>
      <c r="E3" s="195"/>
      <c r="F3" s="195"/>
      <c r="G3" s="195"/>
      <c r="H3" s="195"/>
      <c r="I3" s="195"/>
      <c r="J3" s="195"/>
      <c r="K3" s="195"/>
      <c r="L3" s="191" t="s">
        <v>107</v>
      </c>
      <c r="N3" s="50"/>
      <c r="O3" s="18"/>
      <c r="P3" s="3"/>
      <c r="Q3" s="18"/>
      <c r="R3" s="3"/>
      <c r="S3" s="23"/>
      <c r="T3" s="24"/>
    </row>
    <row r="4" spans="3:20" ht="18">
      <c r="C4" s="27"/>
      <c r="D4" s="195"/>
      <c r="E4" s="195"/>
      <c r="F4" s="216" t="s">
        <v>115</v>
      </c>
      <c r="G4" s="216"/>
      <c r="H4" s="216"/>
      <c r="I4" s="216"/>
      <c r="J4" s="195"/>
      <c r="K4" s="195"/>
      <c r="L4" s="191"/>
      <c r="N4" s="50"/>
      <c r="O4" s="18"/>
      <c r="P4" s="3"/>
      <c r="Q4" s="18"/>
      <c r="R4" s="3"/>
      <c r="S4" s="23"/>
      <c r="T4" s="24"/>
    </row>
    <row r="5" spans="3:20" ht="3.75" customHeight="1" thickBot="1">
      <c r="C5" s="27"/>
      <c r="D5" s="195"/>
      <c r="E5" s="195"/>
      <c r="F5" s="195"/>
      <c r="G5" s="195"/>
      <c r="H5" s="195"/>
      <c r="I5" s="195"/>
      <c r="J5" s="195"/>
      <c r="K5" s="195"/>
      <c r="L5" s="191"/>
      <c r="N5" s="50"/>
      <c r="O5" s="18"/>
      <c r="P5" s="3"/>
      <c r="Q5" s="18"/>
      <c r="R5" s="3"/>
      <c r="S5" s="23"/>
      <c r="T5" s="24"/>
    </row>
    <row r="6" spans="2:12" s="9" customFormat="1" ht="18" customHeight="1" thickBot="1">
      <c r="B6" s="22"/>
      <c r="C6" s="218" t="s">
        <v>65</v>
      </c>
      <c r="D6" s="219"/>
      <c r="E6" s="12"/>
      <c r="F6" s="22"/>
      <c r="G6" s="218" t="s">
        <v>66</v>
      </c>
      <c r="H6" s="219"/>
      <c r="J6" s="22"/>
      <c r="K6" s="218" t="s">
        <v>48</v>
      </c>
      <c r="L6" s="219"/>
    </row>
    <row r="7" spans="2:12" s="9" customFormat="1" ht="30" customHeight="1" thickBot="1">
      <c r="B7" s="186" t="s">
        <v>0</v>
      </c>
      <c r="C7" s="187" t="s">
        <v>1</v>
      </c>
      <c r="D7" s="197" t="s">
        <v>112</v>
      </c>
      <c r="E7" s="13"/>
      <c r="F7" s="186" t="s">
        <v>0</v>
      </c>
      <c r="G7" s="187" t="s">
        <v>1</v>
      </c>
      <c r="H7" s="197" t="s">
        <v>112</v>
      </c>
      <c r="J7" s="186" t="s">
        <v>0</v>
      </c>
      <c r="K7" s="200" t="s">
        <v>1</v>
      </c>
      <c r="L7" s="197" t="s">
        <v>112</v>
      </c>
    </row>
    <row r="8" spans="2:12" s="9" customFormat="1" ht="19.5" customHeight="1">
      <c r="B8" s="192" t="s">
        <v>55</v>
      </c>
      <c r="C8" s="193">
        <v>50846494</v>
      </c>
      <c r="D8" s="194">
        <v>-0.024261637038795827</v>
      </c>
      <c r="E8" s="21"/>
      <c r="F8" s="192" t="s">
        <v>55</v>
      </c>
      <c r="G8" s="60">
        <v>469746</v>
      </c>
      <c r="H8" s="185">
        <v>-0.028028603825430588</v>
      </c>
      <c r="J8" s="198" t="s">
        <v>55</v>
      </c>
      <c r="K8" s="199">
        <v>329186631</v>
      </c>
      <c r="L8" s="185">
        <v>0.01225547064352524</v>
      </c>
    </row>
    <row r="9" spans="2:12" s="9" customFormat="1" ht="19.5" customHeight="1">
      <c r="B9" s="192" t="s">
        <v>2</v>
      </c>
      <c r="C9" s="193">
        <v>30272084</v>
      </c>
      <c r="D9" s="194">
        <v>-0.07982689291457427</v>
      </c>
      <c r="E9" s="21"/>
      <c r="F9" s="192" t="s">
        <v>2</v>
      </c>
      <c r="G9" s="60">
        <v>321693</v>
      </c>
      <c r="H9" s="185">
        <v>-0.08739833362174859</v>
      </c>
      <c r="J9" s="198" t="s">
        <v>2</v>
      </c>
      <c r="K9" s="199">
        <v>103996489</v>
      </c>
      <c r="L9" s="185">
        <v>0.07449954165881342</v>
      </c>
    </row>
    <row r="10" spans="2:12" s="9" customFormat="1" ht="19.5" customHeight="1">
      <c r="B10" s="192" t="s">
        <v>56</v>
      </c>
      <c r="C10" s="193">
        <v>22832857</v>
      </c>
      <c r="D10" s="194">
        <v>-0.01704869184604216</v>
      </c>
      <c r="E10" s="21"/>
      <c r="F10" s="192" t="s">
        <v>56</v>
      </c>
      <c r="G10" s="60">
        <v>193379</v>
      </c>
      <c r="H10" s="185">
        <v>-0.02029039841121874</v>
      </c>
      <c r="J10" s="198" t="s">
        <v>38</v>
      </c>
      <c r="K10" s="199">
        <v>34989727</v>
      </c>
      <c r="L10" s="185">
        <v>0.11576871563559404</v>
      </c>
    </row>
    <row r="11" spans="2:12" s="9" customFormat="1" ht="19.5" customHeight="1">
      <c r="B11" s="192" t="s">
        <v>5</v>
      </c>
      <c r="C11" s="193">
        <v>12813472</v>
      </c>
      <c r="D11" s="194">
        <v>-0.05719536954512548</v>
      </c>
      <c r="E11" s="21"/>
      <c r="F11" s="192" t="s">
        <v>5</v>
      </c>
      <c r="G11" s="60">
        <v>119821</v>
      </c>
      <c r="H11" s="185">
        <v>-0.07615383429197058</v>
      </c>
      <c r="J11" s="198" t="s">
        <v>3</v>
      </c>
      <c r="K11" s="199">
        <v>33695248</v>
      </c>
      <c r="L11" s="185">
        <v>-0.10124909852173836</v>
      </c>
    </row>
    <row r="12" spans="2:12" s="9" customFormat="1" ht="19.5" customHeight="1">
      <c r="B12" s="192" t="s">
        <v>3</v>
      </c>
      <c r="C12" s="193">
        <v>10212123</v>
      </c>
      <c r="D12" s="194">
        <v>-0.01378863713160809</v>
      </c>
      <c r="E12" s="21"/>
      <c r="F12" s="192" t="s">
        <v>3</v>
      </c>
      <c r="G12" s="60">
        <v>116252</v>
      </c>
      <c r="H12" s="185">
        <v>0.01658869310480521</v>
      </c>
      <c r="J12" s="198" t="s">
        <v>28</v>
      </c>
      <c r="K12" s="199">
        <v>21438894</v>
      </c>
      <c r="L12" s="185">
        <v>0.06389157274014348</v>
      </c>
    </row>
    <row r="13" spans="2:12" s="9" customFormat="1" ht="19.5" customHeight="1">
      <c r="B13" s="192" t="s">
        <v>8</v>
      </c>
      <c r="C13" s="193">
        <v>9578304</v>
      </c>
      <c r="D13" s="194">
        <v>0.050179971100683715</v>
      </c>
      <c r="E13" s="21"/>
      <c r="F13" s="192" t="s">
        <v>17</v>
      </c>
      <c r="G13" s="60">
        <v>96795</v>
      </c>
      <c r="H13" s="185">
        <v>0.0018526952057630207</v>
      </c>
      <c r="J13" s="198" t="s">
        <v>56</v>
      </c>
      <c r="K13" s="199">
        <v>21395791</v>
      </c>
      <c r="L13" s="185">
        <v>-0.06296719617391176</v>
      </c>
    </row>
    <row r="14" spans="2:12" s="9" customFormat="1" ht="19.5" customHeight="1">
      <c r="B14" s="192" t="s">
        <v>7</v>
      </c>
      <c r="C14" s="193">
        <v>8251989</v>
      </c>
      <c r="D14" s="194">
        <v>-0.044835827177096034</v>
      </c>
      <c r="E14" s="21"/>
      <c r="F14" s="192" t="s">
        <v>8</v>
      </c>
      <c r="G14" s="60">
        <v>81097</v>
      </c>
      <c r="H14" s="185">
        <v>0.01681378203520738</v>
      </c>
      <c r="J14" s="198" t="s">
        <v>16</v>
      </c>
      <c r="K14" s="199">
        <v>20781674</v>
      </c>
      <c r="L14" s="185">
        <v>-0.17432425194955822</v>
      </c>
    </row>
    <row r="15" spans="2:12" s="47" customFormat="1" ht="19.5" customHeight="1">
      <c r="B15" s="192" t="s">
        <v>17</v>
      </c>
      <c r="C15" s="193">
        <v>5779343</v>
      </c>
      <c r="D15" s="194">
        <v>-0.025968311046033452</v>
      </c>
      <c r="E15" s="21"/>
      <c r="F15" s="192" t="s">
        <v>16</v>
      </c>
      <c r="G15" s="60">
        <v>67800</v>
      </c>
      <c r="H15" s="185">
        <v>0.02972221800343241</v>
      </c>
      <c r="J15" s="198" t="s">
        <v>17</v>
      </c>
      <c r="K15" s="199">
        <v>13325799</v>
      </c>
      <c r="L15" s="185">
        <v>-0.0007189892576795858</v>
      </c>
    </row>
    <row r="16" spans="2:12" s="47" customFormat="1" ht="19.5" customHeight="1">
      <c r="B16" s="192" t="s">
        <v>21</v>
      </c>
      <c r="C16" s="193">
        <v>5510970</v>
      </c>
      <c r="D16" s="194">
        <v>0.13660963031833492</v>
      </c>
      <c r="E16" s="21"/>
      <c r="F16" s="192" t="s">
        <v>15</v>
      </c>
      <c r="G16" s="60">
        <v>65067</v>
      </c>
      <c r="H16" s="185">
        <v>-0.0003840717753333743</v>
      </c>
      <c r="J16" s="198" t="s">
        <v>7</v>
      </c>
      <c r="K16" s="199">
        <v>8567093</v>
      </c>
      <c r="L16" s="185">
        <v>-0.06555139776919315</v>
      </c>
    </row>
    <row r="17" spans="2:12" s="47" customFormat="1" ht="19.5" customHeight="1">
      <c r="B17" s="192" t="s">
        <v>12</v>
      </c>
      <c r="C17" s="193">
        <v>5438178</v>
      </c>
      <c r="D17" s="194">
        <v>-0.033312476224673725</v>
      </c>
      <c r="E17" s="21"/>
      <c r="F17" s="192" t="s">
        <v>9</v>
      </c>
      <c r="G17" s="60">
        <v>61682</v>
      </c>
      <c r="H17" s="185">
        <v>-0.022100323419367112</v>
      </c>
      <c r="J17" s="198" t="s">
        <v>15</v>
      </c>
      <c r="K17" s="199">
        <v>6102264</v>
      </c>
      <c r="L17" s="185">
        <v>-0.1749074549064922</v>
      </c>
    </row>
    <row r="18" spans="2:12" s="47" customFormat="1" ht="19.5" customHeight="1">
      <c r="B18" s="192" t="s">
        <v>11</v>
      </c>
      <c r="C18" s="193">
        <v>4647360</v>
      </c>
      <c r="D18" s="194">
        <v>-0.024816262295081968</v>
      </c>
      <c r="E18" s="21"/>
      <c r="F18" s="192" t="s">
        <v>7</v>
      </c>
      <c r="G18" s="60">
        <v>60779</v>
      </c>
      <c r="H18" s="185">
        <v>-0.06545605510794021</v>
      </c>
      <c r="J18" s="198" t="s">
        <v>8</v>
      </c>
      <c r="K18" s="199">
        <v>5982313</v>
      </c>
      <c r="L18" s="185">
        <v>0.3194501299530828</v>
      </c>
    </row>
    <row r="19" spans="2:12" s="47" customFormat="1" ht="19.5" customHeight="1">
      <c r="B19" s="192" t="s">
        <v>10</v>
      </c>
      <c r="C19" s="193">
        <v>4492003</v>
      </c>
      <c r="D19" s="194">
        <v>-0.02977919283816827</v>
      </c>
      <c r="E19" s="21"/>
      <c r="F19" s="192" t="s">
        <v>11</v>
      </c>
      <c r="G19" s="60">
        <v>57233</v>
      </c>
      <c r="H19" s="185">
        <v>-0.010751015469708755</v>
      </c>
      <c r="J19" s="198" t="s">
        <v>12</v>
      </c>
      <c r="K19" s="199">
        <v>5429589</v>
      </c>
      <c r="L19" s="185">
        <v>-0.06142025988699198</v>
      </c>
    </row>
    <row r="20" spans="2:12" s="47" customFormat="1" ht="19.5" customHeight="1">
      <c r="B20" s="192" t="s">
        <v>15</v>
      </c>
      <c r="C20" s="193">
        <v>4392148</v>
      </c>
      <c r="D20" s="194">
        <v>-0.025540105926788403</v>
      </c>
      <c r="E20" s="21"/>
      <c r="F20" s="192" t="s">
        <v>12</v>
      </c>
      <c r="G20" s="60">
        <v>53375</v>
      </c>
      <c r="H20" s="185">
        <v>0.0076838846095755925</v>
      </c>
      <c r="J20" s="198" t="s">
        <v>5</v>
      </c>
      <c r="K20" s="199">
        <v>4800271</v>
      </c>
      <c r="L20" s="185">
        <v>-0.17644296631927675</v>
      </c>
    </row>
    <row r="21" spans="2:12" s="47" customFormat="1" ht="19.5" customHeight="1">
      <c r="B21" s="192" t="s">
        <v>16</v>
      </c>
      <c r="C21" s="193">
        <v>4236615</v>
      </c>
      <c r="D21" s="194">
        <v>0.02702556597596537</v>
      </c>
      <c r="E21" s="21"/>
      <c r="F21" s="192" t="s">
        <v>60</v>
      </c>
      <c r="G21" s="60">
        <v>52893</v>
      </c>
      <c r="H21" s="185">
        <v>-0.22236760857420096</v>
      </c>
      <c r="J21" s="198" t="s">
        <v>11</v>
      </c>
      <c r="K21" s="199">
        <v>3928387</v>
      </c>
      <c r="L21" s="185">
        <v>-0.08822672694732499</v>
      </c>
    </row>
    <row r="22" spans="2:12" s="47" customFormat="1" ht="19.5" customHeight="1">
      <c r="B22" s="192" t="s">
        <v>9</v>
      </c>
      <c r="C22" s="193">
        <v>4172903</v>
      </c>
      <c r="D22" s="194">
        <v>-0.026558108926783945</v>
      </c>
      <c r="E22" s="21"/>
      <c r="F22" s="192" t="s">
        <v>114</v>
      </c>
      <c r="G22" s="60">
        <v>50551</v>
      </c>
      <c r="H22" s="185">
        <v>0.0035137173938936755</v>
      </c>
      <c r="J22" s="198" t="s">
        <v>13</v>
      </c>
      <c r="K22" s="199">
        <v>3244377</v>
      </c>
      <c r="L22" s="185">
        <v>-0.1157261173630877</v>
      </c>
    </row>
    <row r="23" spans="2:12" s="47" customFormat="1" ht="19.5" customHeight="1">
      <c r="B23" s="192" t="s">
        <v>13</v>
      </c>
      <c r="C23" s="193">
        <v>2605932</v>
      </c>
      <c r="D23" s="194">
        <v>-0.06141854117728415</v>
      </c>
      <c r="E23" s="21"/>
      <c r="F23" s="192" t="s">
        <v>21</v>
      </c>
      <c r="G23" s="60">
        <v>49927</v>
      </c>
      <c r="H23" s="185">
        <v>0.10240897348141934</v>
      </c>
      <c r="J23" s="198" t="s">
        <v>9</v>
      </c>
      <c r="K23" s="199">
        <v>3178758</v>
      </c>
      <c r="L23" s="185">
        <v>-0.016153458318283576</v>
      </c>
    </row>
    <row r="24" spans="2:12" s="47" customFormat="1" ht="19.5" customHeight="1">
      <c r="B24" s="192" t="s">
        <v>14</v>
      </c>
      <c r="C24" s="193">
        <v>1917466</v>
      </c>
      <c r="D24" s="194">
        <v>-0.06472920320831618</v>
      </c>
      <c r="E24" s="21"/>
      <c r="F24" s="192" t="s">
        <v>34</v>
      </c>
      <c r="G24" s="60">
        <v>49642</v>
      </c>
      <c r="H24" s="185">
        <v>-0.1887899338181224</v>
      </c>
      <c r="J24" s="198" t="s">
        <v>10</v>
      </c>
      <c r="K24" s="199">
        <v>2722661</v>
      </c>
      <c r="L24" s="185">
        <v>-0.12930683811085628</v>
      </c>
    </row>
    <row r="25" spans="2:12" s="47" customFormat="1" ht="19.5" customHeight="1">
      <c r="B25" s="192" t="s">
        <v>52</v>
      </c>
      <c r="C25" s="193">
        <v>1876255</v>
      </c>
      <c r="D25" s="194">
        <v>-0.06325373237161805</v>
      </c>
      <c r="E25" s="21"/>
      <c r="F25" s="192" t="s">
        <v>10</v>
      </c>
      <c r="G25" s="60">
        <v>44552</v>
      </c>
      <c r="H25" s="185">
        <v>-0.007087140628482282</v>
      </c>
      <c r="J25" s="198" t="s">
        <v>14</v>
      </c>
      <c r="K25" s="199">
        <v>2418798</v>
      </c>
      <c r="L25" s="185">
        <v>-0.12042557648027392</v>
      </c>
    </row>
    <row r="26" spans="2:12" s="47" customFormat="1" ht="19.5" customHeight="1">
      <c r="B26" s="192" t="s">
        <v>20</v>
      </c>
      <c r="C26" s="193">
        <v>1530245</v>
      </c>
      <c r="D26" s="194">
        <v>-0.019595343503136152</v>
      </c>
      <c r="E26" s="21"/>
      <c r="F26" s="192" t="s">
        <v>13</v>
      </c>
      <c r="G26" s="60">
        <v>31804</v>
      </c>
      <c r="H26" s="185">
        <v>-0.05910892846577125</v>
      </c>
      <c r="J26" s="198" t="s">
        <v>27</v>
      </c>
      <c r="K26" s="199">
        <v>1481939</v>
      </c>
      <c r="L26" s="185">
        <v>-0.24104944341334908</v>
      </c>
    </row>
    <row r="27" spans="2:12" s="47" customFormat="1" ht="19.5" customHeight="1">
      <c r="B27" s="192" t="s">
        <v>110</v>
      </c>
      <c r="C27" s="193">
        <v>1422014</v>
      </c>
      <c r="D27" s="194">
        <v>-0.03107810237628822</v>
      </c>
      <c r="E27" s="21"/>
      <c r="F27" s="192" t="s">
        <v>25</v>
      </c>
      <c r="G27" s="60">
        <v>26676</v>
      </c>
      <c r="H27" s="185">
        <v>0.03793626707132018</v>
      </c>
      <c r="J27" s="198" t="s">
        <v>24</v>
      </c>
      <c r="K27" s="199">
        <v>1277264</v>
      </c>
      <c r="L27" s="185">
        <v>-0.08657572452755975</v>
      </c>
    </row>
    <row r="28" spans="2:12" s="47" customFormat="1" ht="19.5" customHeight="1">
      <c r="B28" s="192" t="s">
        <v>114</v>
      </c>
      <c r="C28" s="193">
        <v>1303817</v>
      </c>
      <c r="D28" s="194">
        <v>-0.18915239606758344</v>
      </c>
      <c r="E28" s="21"/>
      <c r="F28" s="192" t="s">
        <v>14</v>
      </c>
      <c r="G28" s="60">
        <v>21945</v>
      </c>
      <c r="H28" s="185">
        <v>-0.1094834232845027</v>
      </c>
      <c r="J28" s="198" t="s">
        <v>32</v>
      </c>
      <c r="K28" s="199">
        <v>386340</v>
      </c>
      <c r="L28" s="185">
        <v>-0.11001458199434688</v>
      </c>
    </row>
    <row r="29" spans="2:12" s="47" customFormat="1" ht="19.5" customHeight="1">
      <c r="B29" s="192" t="s">
        <v>27</v>
      </c>
      <c r="C29" s="193">
        <v>1278762</v>
      </c>
      <c r="D29" s="194">
        <v>-0.0904757434024103</v>
      </c>
      <c r="E29" s="21"/>
      <c r="F29" s="192" t="s">
        <v>24</v>
      </c>
      <c r="G29" s="60">
        <v>20109</v>
      </c>
      <c r="H29" s="185">
        <v>-0.015567631076516375</v>
      </c>
      <c r="J29" s="198" t="s">
        <v>18</v>
      </c>
      <c r="K29" s="199">
        <v>283571</v>
      </c>
      <c r="L29" s="185">
        <v>-0.026556176130336725</v>
      </c>
    </row>
    <row r="30" spans="2:12" s="47" customFormat="1" ht="19.5" customHeight="1">
      <c r="B30" s="192" t="s">
        <v>25</v>
      </c>
      <c r="C30" s="193">
        <v>1278074</v>
      </c>
      <c r="D30" s="194">
        <v>-0.021970714386834865</v>
      </c>
      <c r="E30" s="21"/>
      <c r="F30" s="192" t="s">
        <v>111</v>
      </c>
      <c r="G30" s="60">
        <v>19415</v>
      </c>
      <c r="H30" s="185">
        <v>1.0698294243070363</v>
      </c>
      <c r="J30" s="198" t="s">
        <v>21</v>
      </c>
      <c r="K30" s="199">
        <v>184127</v>
      </c>
      <c r="L30" s="185">
        <v>-0.21373729609701939</v>
      </c>
    </row>
    <row r="31" spans="2:12" s="47" customFormat="1" ht="19.5" customHeight="1">
      <c r="B31" s="192" t="s">
        <v>18</v>
      </c>
      <c r="C31" s="193">
        <v>1174970</v>
      </c>
      <c r="D31" s="194">
        <v>-0.07248607706850753</v>
      </c>
      <c r="E31" s="21"/>
      <c r="F31" s="192" t="s">
        <v>52</v>
      </c>
      <c r="G31" s="60">
        <v>19339</v>
      </c>
      <c r="H31" s="185">
        <v>-0.038052128929566255</v>
      </c>
      <c r="J31" s="198" t="s">
        <v>49</v>
      </c>
      <c r="K31" s="199">
        <v>171717</v>
      </c>
      <c r="L31" s="185">
        <v>0.0019722369718576955</v>
      </c>
    </row>
    <row r="32" spans="2:12" s="47" customFormat="1" ht="19.5" customHeight="1">
      <c r="B32" s="192" t="s">
        <v>24</v>
      </c>
      <c r="C32" s="193">
        <v>1151357</v>
      </c>
      <c r="D32" s="194">
        <v>-0.04655208964765662</v>
      </c>
      <c r="E32" s="21"/>
      <c r="F32" s="192" t="s">
        <v>110</v>
      </c>
      <c r="G32" s="60">
        <v>19279</v>
      </c>
      <c r="H32" s="185">
        <v>-0.11653377325634681</v>
      </c>
      <c r="J32" s="198" t="s">
        <v>20</v>
      </c>
      <c r="K32" s="199">
        <v>139465</v>
      </c>
      <c r="L32" s="185">
        <v>-0.2911238633533427</v>
      </c>
    </row>
    <row r="33" spans="2:12" s="47" customFormat="1" ht="19.5" customHeight="1">
      <c r="B33" s="192" t="s">
        <v>19</v>
      </c>
      <c r="C33" s="193">
        <v>1024303</v>
      </c>
      <c r="D33" s="194">
        <v>-0.15110712941952573</v>
      </c>
      <c r="E33" s="21"/>
      <c r="F33" s="192" t="s">
        <v>26</v>
      </c>
      <c r="G33" s="60">
        <v>19198</v>
      </c>
      <c r="H33" s="185">
        <v>0.1294269914107542</v>
      </c>
      <c r="J33" s="198" t="s">
        <v>25</v>
      </c>
      <c r="K33" s="199">
        <v>119848</v>
      </c>
      <c r="L33" s="185">
        <v>9.68830821368055</v>
      </c>
    </row>
    <row r="34" spans="2:12" s="47" customFormat="1" ht="19.5" customHeight="1">
      <c r="B34" s="192" t="s">
        <v>26</v>
      </c>
      <c r="C34" s="193">
        <v>856606</v>
      </c>
      <c r="D34" s="194">
        <v>0.12447950851952007</v>
      </c>
      <c r="E34" s="21"/>
      <c r="F34" s="192" t="s">
        <v>20</v>
      </c>
      <c r="G34" s="60">
        <v>18371</v>
      </c>
      <c r="H34" s="185">
        <v>-0.04062875345971069</v>
      </c>
      <c r="J34" s="198" t="s">
        <v>114</v>
      </c>
      <c r="K34" s="199">
        <v>90428</v>
      </c>
      <c r="L34" s="185">
        <v>0.005571185517141681</v>
      </c>
    </row>
    <row r="35" spans="2:12" s="47" customFormat="1" ht="19.5" customHeight="1">
      <c r="B35" s="192" t="s">
        <v>28</v>
      </c>
      <c r="C35" s="193">
        <v>594952</v>
      </c>
      <c r="D35" s="194">
        <v>0.16159817565562376</v>
      </c>
      <c r="E35" s="21"/>
      <c r="F35" s="192" t="s">
        <v>19</v>
      </c>
      <c r="G35" s="60">
        <v>18280</v>
      </c>
      <c r="H35" s="185">
        <v>-0.09239858994091654</v>
      </c>
      <c r="J35" s="198" t="s">
        <v>110</v>
      </c>
      <c r="K35" s="199">
        <v>66889</v>
      </c>
      <c r="L35" s="185">
        <v>-0.07666717281172784</v>
      </c>
    </row>
    <row r="36" spans="2:12" s="47" customFormat="1" ht="19.5" customHeight="1">
      <c r="B36" s="192" t="s">
        <v>37</v>
      </c>
      <c r="C36" s="193">
        <v>479689</v>
      </c>
      <c r="D36" s="194">
        <v>-0.06480246740283237</v>
      </c>
      <c r="E36" s="21"/>
      <c r="F36" s="192" t="s">
        <v>27</v>
      </c>
      <c r="G36" s="60">
        <v>17934</v>
      </c>
      <c r="H36" s="185">
        <v>-0.10325516275813791</v>
      </c>
      <c r="J36" s="198" t="s">
        <v>36</v>
      </c>
      <c r="K36" s="199">
        <v>63791</v>
      </c>
      <c r="L36" s="185">
        <v>-0.7405519945337411</v>
      </c>
    </row>
    <row r="37" spans="2:12" s="47" customFormat="1" ht="19.5" customHeight="1">
      <c r="B37" s="192" t="s">
        <v>33</v>
      </c>
      <c r="C37" s="193">
        <v>434477</v>
      </c>
      <c r="D37" s="194">
        <v>-0.13121454437839059</v>
      </c>
      <c r="E37" s="21"/>
      <c r="F37" s="192" t="s">
        <v>18</v>
      </c>
      <c r="G37" s="60">
        <v>17719</v>
      </c>
      <c r="H37" s="185">
        <v>-0.05397757608115323</v>
      </c>
      <c r="J37" s="198" t="s">
        <v>33</v>
      </c>
      <c r="K37" s="199">
        <v>52942</v>
      </c>
      <c r="L37" s="185">
        <v>0.11562532925929828</v>
      </c>
    </row>
    <row r="38" spans="2:12" s="47" customFormat="1" ht="19.5" customHeight="1">
      <c r="B38" s="192" t="s">
        <v>36</v>
      </c>
      <c r="C38" s="193">
        <v>403191</v>
      </c>
      <c r="D38" s="194">
        <v>-0.13563093704242835</v>
      </c>
      <c r="E38" s="21"/>
      <c r="F38" s="192" t="s">
        <v>88</v>
      </c>
      <c r="G38" s="60">
        <v>15975</v>
      </c>
      <c r="H38" s="185">
        <v>0.2684611719866603</v>
      </c>
      <c r="J38" s="198" t="s">
        <v>26</v>
      </c>
      <c r="K38" s="199">
        <v>37482</v>
      </c>
      <c r="L38" s="185">
        <v>24.44602851323829</v>
      </c>
    </row>
    <row r="39" spans="2:12" s="47" customFormat="1" ht="19.5" customHeight="1">
      <c r="B39" s="192" t="s">
        <v>32</v>
      </c>
      <c r="C39" s="193">
        <v>314643</v>
      </c>
      <c r="D39" s="194">
        <v>-0.07251712631616182</v>
      </c>
      <c r="E39" s="21"/>
      <c r="F39" s="192" t="s">
        <v>51</v>
      </c>
      <c r="G39" s="60">
        <v>15300</v>
      </c>
      <c r="H39" s="185">
        <v>-0.10327042550697456</v>
      </c>
      <c r="J39" s="198" t="s">
        <v>37</v>
      </c>
      <c r="K39" s="199">
        <v>34650</v>
      </c>
      <c r="L39" s="185">
        <v>0.11730942860828067</v>
      </c>
    </row>
    <row r="40" spans="2:12" s="47" customFormat="1" ht="19.5" customHeight="1">
      <c r="B40" s="192" t="s">
        <v>49</v>
      </c>
      <c r="C40" s="193">
        <v>195425</v>
      </c>
      <c r="D40" s="194">
        <v>0.05724858393339212</v>
      </c>
      <c r="E40" s="21"/>
      <c r="F40" s="192" t="s">
        <v>28</v>
      </c>
      <c r="G40" s="60">
        <v>14584</v>
      </c>
      <c r="H40" s="185">
        <v>-0.011723249983058888</v>
      </c>
      <c r="J40" s="198" t="s">
        <v>19</v>
      </c>
      <c r="K40" s="199">
        <v>21322</v>
      </c>
      <c r="L40" s="185">
        <v>0.07199597787833081</v>
      </c>
    </row>
    <row r="41" spans="2:12" s="47" customFormat="1" ht="19.5" customHeight="1">
      <c r="B41" s="192" t="s">
        <v>31</v>
      </c>
      <c r="C41" s="193">
        <v>123183</v>
      </c>
      <c r="D41" s="194">
        <v>-0.23822392628551992</v>
      </c>
      <c r="E41" s="21"/>
      <c r="F41" s="192" t="s">
        <v>37</v>
      </c>
      <c r="G41" s="60">
        <v>13002</v>
      </c>
      <c r="H41" s="185">
        <v>-0.07747977862920391</v>
      </c>
      <c r="J41" s="198" t="s">
        <v>31</v>
      </c>
      <c r="K41" s="199">
        <v>15979</v>
      </c>
      <c r="L41" s="185">
        <v>45.85923753665689</v>
      </c>
    </row>
    <row r="42" spans="2:12" s="47" customFormat="1" ht="19.5" customHeight="1">
      <c r="B42" s="192" t="s">
        <v>29</v>
      </c>
      <c r="C42" s="193">
        <v>81010</v>
      </c>
      <c r="D42" s="194">
        <v>-0.11546650652399411</v>
      </c>
      <c r="E42" s="21"/>
      <c r="F42" s="192" t="s">
        <v>33</v>
      </c>
      <c r="G42" s="60">
        <v>12971</v>
      </c>
      <c r="H42" s="185">
        <v>-0.035039428656449934</v>
      </c>
      <c r="J42" s="198" t="s">
        <v>58</v>
      </c>
      <c r="K42" s="199">
        <v>8924</v>
      </c>
      <c r="L42" s="185">
        <v>891.4</v>
      </c>
    </row>
    <row r="43" spans="2:12" s="47" customFormat="1" ht="19.5" customHeight="1">
      <c r="B43" s="192" t="s">
        <v>38</v>
      </c>
      <c r="C43" s="193">
        <v>67818</v>
      </c>
      <c r="D43" s="194">
        <v>-0.6099679085335695</v>
      </c>
      <c r="E43" s="21"/>
      <c r="F43" s="192" t="s">
        <v>35</v>
      </c>
      <c r="G43" s="60">
        <v>12450</v>
      </c>
      <c r="H43" s="185">
        <v>0.20231772090777403</v>
      </c>
      <c r="J43" s="198" t="s">
        <v>50</v>
      </c>
      <c r="K43" s="199">
        <v>7863</v>
      </c>
      <c r="L43" s="185">
        <v>11.324451410658307</v>
      </c>
    </row>
    <row r="44" spans="2:12" s="47" customFormat="1" ht="19.5" customHeight="1">
      <c r="B44" s="192" t="s">
        <v>35</v>
      </c>
      <c r="C44" s="193">
        <v>60103</v>
      </c>
      <c r="D44" s="194">
        <v>-0.07840100588812561</v>
      </c>
      <c r="E44" s="21"/>
      <c r="F44" s="192" t="s">
        <v>36</v>
      </c>
      <c r="G44" s="60">
        <v>12282</v>
      </c>
      <c r="H44" s="185">
        <v>-0.035646984924623114</v>
      </c>
      <c r="J44" s="198" t="s">
        <v>52</v>
      </c>
      <c r="K44" s="203">
        <v>2730</v>
      </c>
      <c r="L44" s="185">
        <v>0.5798611111111112</v>
      </c>
    </row>
    <row r="45" spans="2:12" s="47" customFormat="1" ht="19.5" customHeight="1">
      <c r="B45" s="192" t="s">
        <v>54</v>
      </c>
      <c r="C45" s="193">
        <v>47896</v>
      </c>
      <c r="D45" s="194">
        <v>-0.150343261606145</v>
      </c>
      <c r="E45" s="21"/>
      <c r="F45" s="192" t="s">
        <v>38</v>
      </c>
      <c r="G45" s="60">
        <v>12225</v>
      </c>
      <c r="H45" s="185">
        <v>-0.003342572965922061</v>
      </c>
      <c r="J45" s="198" t="s">
        <v>92</v>
      </c>
      <c r="K45" s="199">
        <v>2655</v>
      </c>
      <c r="L45" s="185">
        <v>-0.41261061946902655</v>
      </c>
    </row>
    <row r="46" spans="2:12" s="47" customFormat="1" ht="19.5" customHeight="1">
      <c r="B46" s="192" t="s">
        <v>50</v>
      </c>
      <c r="C46" s="193">
        <v>41890</v>
      </c>
      <c r="D46" s="194">
        <v>0.032561808277256035</v>
      </c>
      <c r="E46" s="21"/>
      <c r="F46" s="192" t="s">
        <v>32</v>
      </c>
      <c r="G46" s="60">
        <v>10959</v>
      </c>
      <c r="H46" s="185">
        <v>-0.01677731921765656</v>
      </c>
      <c r="J46" s="198" t="s">
        <v>51</v>
      </c>
      <c r="K46" s="199">
        <v>10</v>
      </c>
      <c r="L46" s="185">
        <v>-0.9900990099009901</v>
      </c>
    </row>
    <row r="47" spans="2:12" s="47" customFormat="1" ht="19.5" customHeight="1">
      <c r="B47" s="192" t="s">
        <v>51</v>
      </c>
      <c r="C47" s="193">
        <v>36561</v>
      </c>
      <c r="D47" s="194">
        <v>-0.04550438596491228</v>
      </c>
      <c r="E47" s="21"/>
      <c r="F47" s="192" t="s">
        <v>30</v>
      </c>
      <c r="G47" s="60">
        <v>9604</v>
      </c>
      <c r="H47" s="185">
        <v>-0.11889908256880734</v>
      </c>
      <c r="J47" s="198" t="s">
        <v>29</v>
      </c>
      <c r="K47" s="199">
        <v>0</v>
      </c>
      <c r="L47" s="185" t="s">
        <v>116</v>
      </c>
    </row>
    <row r="48" spans="2:12" s="47" customFormat="1" ht="19.5" customHeight="1">
      <c r="B48" s="192" t="s">
        <v>92</v>
      </c>
      <c r="C48" s="193">
        <v>25645</v>
      </c>
      <c r="D48" s="194">
        <v>0.07517189334227738</v>
      </c>
      <c r="E48" s="21"/>
      <c r="F48" s="192" t="s">
        <v>31</v>
      </c>
      <c r="G48" s="60">
        <v>5705</v>
      </c>
      <c r="H48" s="185">
        <v>-0.22201009136778946</v>
      </c>
      <c r="J48" s="198" t="s">
        <v>113</v>
      </c>
      <c r="K48" s="199">
        <v>0</v>
      </c>
      <c r="L48" s="185" t="s">
        <v>116</v>
      </c>
    </row>
    <row r="49" spans="2:12" s="47" customFormat="1" ht="19.5" customHeight="1">
      <c r="B49" s="192" t="s">
        <v>30</v>
      </c>
      <c r="C49" s="193">
        <v>22230</v>
      </c>
      <c r="D49" s="194">
        <v>-0.008032128514056224</v>
      </c>
      <c r="E49" s="21"/>
      <c r="F49" s="192" t="s">
        <v>49</v>
      </c>
      <c r="G49" s="60">
        <v>4775</v>
      </c>
      <c r="H49" s="185">
        <v>-0.003131524008350731</v>
      </c>
      <c r="J49" s="198" t="s">
        <v>30</v>
      </c>
      <c r="K49" s="199">
        <v>0</v>
      </c>
      <c r="L49" s="185" t="s">
        <v>116</v>
      </c>
    </row>
    <row r="50" spans="2:12" s="47" customFormat="1" ht="19.5" customHeight="1">
      <c r="B50" s="192" t="s">
        <v>58</v>
      </c>
      <c r="C50" s="193">
        <v>19254</v>
      </c>
      <c r="D50" s="194">
        <v>-0.03153764901161914</v>
      </c>
      <c r="E50" s="21"/>
      <c r="F50" s="192" t="s">
        <v>29</v>
      </c>
      <c r="G50" s="60">
        <v>4033</v>
      </c>
      <c r="H50" s="185">
        <v>-0.035398230088495575</v>
      </c>
      <c r="J50" s="198" t="s">
        <v>111</v>
      </c>
      <c r="K50" s="199">
        <v>0</v>
      </c>
      <c r="L50" s="185" t="s">
        <v>116</v>
      </c>
    </row>
    <row r="51" spans="2:12" s="47" customFormat="1" ht="19.5" customHeight="1">
      <c r="B51" s="192" t="s">
        <v>113</v>
      </c>
      <c r="C51" s="193">
        <v>13037</v>
      </c>
      <c r="D51" s="194" t="s">
        <v>116</v>
      </c>
      <c r="E51" s="21"/>
      <c r="F51" s="192" t="s">
        <v>54</v>
      </c>
      <c r="G51" s="60">
        <v>3903</v>
      </c>
      <c r="H51" s="185">
        <v>0.05344129554655871</v>
      </c>
      <c r="J51" s="198" t="s">
        <v>54</v>
      </c>
      <c r="K51" s="199">
        <v>0</v>
      </c>
      <c r="L51" s="185" t="s">
        <v>116</v>
      </c>
    </row>
    <row r="52" spans="2:12" s="47" customFormat="1" ht="19.5" customHeight="1">
      <c r="B52" s="192" t="s">
        <v>111</v>
      </c>
      <c r="C52" s="193">
        <v>3982</v>
      </c>
      <c r="D52" s="194">
        <v>1.873015873015873</v>
      </c>
      <c r="E52" s="21"/>
      <c r="F52" s="192" t="s">
        <v>50</v>
      </c>
      <c r="G52" s="60">
        <v>3393</v>
      </c>
      <c r="H52" s="185">
        <v>-0.021061742642815927</v>
      </c>
      <c r="J52" s="198" t="s">
        <v>60</v>
      </c>
      <c r="K52" s="199">
        <v>0</v>
      </c>
      <c r="L52" s="185" t="s">
        <v>116</v>
      </c>
    </row>
    <row r="53" spans="2:12" s="47" customFormat="1" ht="19.5" customHeight="1">
      <c r="B53" s="192" t="s">
        <v>60</v>
      </c>
      <c r="C53" s="193">
        <v>398</v>
      </c>
      <c r="D53" s="194">
        <v>-0.14408602150537633</v>
      </c>
      <c r="E53" s="21"/>
      <c r="F53" s="192" t="s">
        <v>92</v>
      </c>
      <c r="G53" s="60">
        <v>2944</v>
      </c>
      <c r="H53" s="185">
        <v>0.07445255474452554</v>
      </c>
      <c r="J53" s="198" t="s">
        <v>34</v>
      </c>
      <c r="K53" s="199">
        <v>0</v>
      </c>
      <c r="L53" s="185" t="s">
        <v>116</v>
      </c>
    </row>
    <row r="54" spans="1:20" s="38" customFormat="1" ht="18.75" customHeight="1">
      <c r="A54" s="59"/>
      <c r="B54" s="192" t="s">
        <v>34</v>
      </c>
      <c r="C54" s="193">
        <v>0</v>
      </c>
      <c r="D54" s="194" t="s">
        <v>116</v>
      </c>
      <c r="E54" s="63"/>
      <c r="F54" s="192" t="s">
        <v>58</v>
      </c>
      <c r="G54" s="60">
        <v>2113</v>
      </c>
      <c r="H54" s="185">
        <v>0.1384698275862069</v>
      </c>
      <c r="I54" s="63"/>
      <c r="J54" s="198" t="s">
        <v>35</v>
      </c>
      <c r="K54" s="199">
        <v>0</v>
      </c>
      <c r="L54" s="185" t="s">
        <v>116</v>
      </c>
      <c r="M54" s="63"/>
      <c r="N54" s="47"/>
      <c r="O54" s="47"/>
      <c r="P54" s="47"/>
      <c r="Q54" s="47"/>
      <c r="R54" s="47"/>
      <c r="S54" s="47"/>
      <c r="T54" s="47"/>
    </row>
    <row r="55" spans="1:20" s="38" customFormat="1" ht="18.75" customHeight="1" thickBot="1">
      <c r="A55" s="59"/>
      <c r="B55" s="192" t="s">
        <v>88</v>
      </c>
      <c r="C55" s="193">
        <v>0</v>
      </c>
      <c r="D55" s="194" t="s">
        <v>116</v>
      </c>
      <c r="E55" s="63"/>
      <c r="F55" s="208" t="s">
        <v>113</v>
      </c>
      <c r="G55" s="209">
        <v>1501</v>
      </c>
      <c r="H55" s="212" t="s">
        <v>116</v>
      </c>
      <c r="I55" s="63"/>
      <c r="J55" s="213" t="s">
        <v>88</v>
      </c>
      <c r="K55" s="205">
        <v>0</v>
      </c>
      <c r="L55" s="204" t="s">
        <v>116</v>
      </c>
      <c r="M55" s="63"/>
      <c r="N55" s="47"/>
      <c r="O55" s="47"/>
      <c r="P55" s="47"/>
      <c r="Q55" s="47"/>
      <c r="R55" s="47"/>
      <c r="S55" s="47"/>
      <c r="T55" s="47"/>
    </row>
    <row r="56" spans="1:21" s="9" customFormat="1" ht="20.25" customHeight="1" thickBot="1">
      <c r="A56"/>
      <c r="B56" s="188" t="s">
        <v>39</v>
      </c>
      <c r="C56" s="190">
        <v>203862028</v>
      </c>
      <c r="D56" s="189">
        <v>-0.03152860377894862</v>
      </c>
      <c r="E56" s="56"/>
      <c r="F56" s="210" t="s">
        <v>39</v>
      </c>
      <c r="G56" s="206">
        <v>2420072</v>
      </c>
      <c r="H56" s="211">
        <v>-0.03256597843645727</v>
      </c>
      <c r="I56" s="47"/>
      <c r="J56" s="214" t="s">
        <v>39</v>
      </c>
      <c r="K56" s="206">
        <v>629634700</v>
      </c>
      <c r="L56" s="207">
        <v>0.003673224016930473</v>
      </c>
      <c r="M56" s="47"/>
      <c r="N56" s="47"/>
      <c r="O56" s="47"/>
      <c r="P56" s="47"/>
      <c r="Q56" s="47"/>
      <c r="R56" s="47"/>
      <c r="S56" s="47"/>
      <c r="T56" s="47"/>
      <c r="U56" s="47"/>
    </row>
    <row r="57" spans="2:18" ht="6.75" customHeight="1">
      <c r="B57" s="6"/>
      <c r="C57" s="64"/>
      <c r="E57" s="19"/>
      <c r="F57" s="4"/>
      <c r="G57" s="64"/>
      <c r="H57" s="47"/>
      <c r="J57" s="47"/>
      <c r="K57" s="64"/>
      <c r="L57" s="65"/>
      <c r="N57" s="55"/>
      <c r="P57" s="4"/>
      <c r="Q57" s="25"/>
      <c r="R57" s="7"/>
    </row>
    <row r="58" spans="2:16" ht="12.75">
      <c r="B58" s="8" t="s">
        <v>67</v>
      </c>
      <c r="H58" s="25"/>
      <c r="P58" s="4"/>
    </row>
    <row r="59" spans="2:8" ht="12.75">
      <c r="B59" s="201" t="s">
        <v>109</v>
      </c>
      <c r="H59" s="25"/>
    </row>
    <row r="60" spans="7:19" ht="12.75">
      <c r="G60" s="51"/>
      <c r="H60" s="25"/>
      <c r="I60" s="56"/>
      <c r="J60" s="51"/>
      <c r="N60" s="56"/>
      <c r="P60" s="19"/>
      <c r="Q60" s="19"/>
      <c r="S60" s="19"/>
    </row>
    <row r="61" spans="6:12" ht="12.75">
      <c r="F61" s="19"/>
      <c r="G61" s="56"/>
      <c r="J61" s="56"/>
      <c r="L61" s="19"/>
    </row>
  </sheetData>
  <sheetProtection/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0.17" bottom="0.16" header="0" footer="0.16"/>
  <pageSetup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zoomScalePageLayoutView="0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0" customWidth="1"/>
    <col min="3" max="3" width="15.00390625" style="110" customWidth="1"/>
    <col min="4" max="4" width="5.00390625" style="7" customWidth="1"/>
    <col min="5" max="5" width="16.28125" style="19" customWidth="1"/>
    <col min="6" max="6" width="20.8515625" style="53" customWidth="1"/>
    <col min="7" max="7" width="16.421875" style="19" customWidth="1"/>
    <col min="8" max="8" width="14.57421875" style="111" customWidth="1"/>
    <col min="9" max="9" width="6.140625" style="53" customWidth="1"/>
    <col min="10" max="10" width="22.140625" style="0" customWidth="1"/>
  </cols>
  <sheetData>
    <row r="1" spans="2:9" ht="26.25">
      <c r="B1" s="87"/>
      <c r="C1" s="88"/>
      <c r="F1" s="58"/>
      <c r="G1" s="58"/>
      <c r="H1" s="89"/>
      <c r="I1" s="58"/>
    </row>
    <row r="2" spans="3:9" ht="15">
      <c r="C2" s="91"/>
      <c r="D2" s="3"/>
      <c r="E2" s="18"/>
      <c r="F2" s="50"/>
      <c r="G2" s="18"/>
      <c r="H2" s="92"/>
      <c r="I2" s="50"/>
    </row>
    <row r="3" spans="2:8" s="9" customFormat="1" ht="21.75" customHeight="1">
      <c r="B3" s="22"/>
      <c r="C3" s="14"/>
      <c r="D3" s="11"/>
      <c r="H3" s="93"/>
    </row>
    <row r="4" spans="1:10" s="9" customFormat="1" ht="31.5" customHeight="1">
      <c r="A4" s="94">
        <v>2004</v>
      </c>
      <c r="B4" s="95" t="s">
        <v>0</v>
      </c>
      <c r="C4" s="96" t="s">
        <v>1</v>
      </c>
      <c r="D4" s="13"/>
      <c r="E4" s="94">
        <v>2005</v>
      </c>
      <c r="H4" s="93"/>
      <c r="J4" s="94">
        <v>2004</v>
      </c>
    </row>
    <row r="5" spans="1:11" s="47" customFormat="1" ht="19.5" customHeight="1">
      <c r="A5" s="47" t="s">
        <v>70</v>
      </c>
      <c r="B5" s="63" t="s">
        <v>15</v>
      </c>
      <c r="C5" s="97">
        <f>K42</f>
        <v>2678595</v>
      </c>
      <c r="D5" s="21"/>
      <c r="E5" s="72" t="s">
        <v>83</v>
      </c>
      <c r="F5" s="66"/>
      <c r="G5" s="79" t="e">
        <f>SUM(G6:G8)</f>
        <v>#REF!</v>
      </c>
      <c r="H5" s="98" t="e">
        <f>G5/C53-1</f>
        <v>#REF!</v>
      </c>
      <c r="I5" s="9"/>
      <c r="J5" s="99" t="s">
        <v>18</v>
      </c>
      <c r="K5" s="100">
        <v>586239</v>
      </c>
    </row>
    <row r="6" spans="1:11" s="47" customFormat="1" ht="19.5" customHeight="1">
      <c r="A6" s="47" t="s">
        <v>70</v>
      </c>
      <c r="B6" s="63" t="s">
        <v>5</v>
      </c>
      <c r="C6" s="97">
        <f>K30</f>
        <v>12046277</v>
      </c>
      <c r="D6" s="21"/>
      <c r="E6" s="73"/>
      <c r="F6" s="82" t="s">
        <v>55</v>
      </c>
      <c r="G6" s="80" t="e">
        <f>LOOKUP(F6,PAXAPTOS,PAXTOT)</f>
        <v>#REF!</v>
      </c>
      <c r="H6" s="101" t="e">
        <f>G6/C52-1</f>
        <v>#REF!</v>
      </c>
      <c r="I6" s="9"/>
      <c r="J6" s="99" t="s">
        <v>58</v>
      </c>
      <c r="K6" s="100">
        <v>15055</v>
      </c>
    </row>
    <row r="7" spans="1:11" s="47" customFormat="1" ht="19.5" customHeight="1">
      <c r="A7" s="47" t="s">
        <v>70</v>
      </c>
      <c r="B7" s="102" t="s">
        <v>57</v>
      </c>
      <c r="C7" s="97">
        <f>K21</f>
        <v>1117447</v>
      </c>
      <c r="D7" s="21"/>
      <c r="E7" s="74"/>
      <c r="F7" s="67" t="s">
        <v>51</v>
      </c>
      <c r="G7" s="80" t="e">
        <f>LOOKUP(F7,PAXAPTOS,PAXTOT)</f>
        <v>#REF!</v>
      </c>
      <c r="H7" s="101" t="e">
        <f>G7/C50-1</f>
        <v>#REF!</v>
      </c>
      <c r="I7" s="9"/>
      <c r="J7" s="99" t="s">
        <v>8</v>
      </c>
      <c r="K7" s="100">
        <v>8571144</v>
      </c>
    </row>
    <row r="8" spans="1:11" s="47" customFormat="1" ht="19.5" customHeight="1">
      <c r="A8" s="47" t="s">
        <v>70</v>
      </c>
      <c r="B8" s="63" t="s">
        <v>22</v>
      </c>
      <c r="C8" s="97">
        <f>K19</f>
        <v>590931</v>
      </c>
      <c r="D8" s="21"/>
      <c r="E8" s="74"/>
      <c r="F8" s="67" t="s">
        <v>53</v>
      </c>
      <c r="G8" s="80" t="e">
        <f>LOOKUP(F8,PAXAPTOS,PAXTOT)</f>
        <v>#REF!</v>
      </c>
      <c r="H8" s="101" t="e">
        <f>G8/C51-1</f>
        <v>#REF!</v>
      </c>
      <c r="I8" s="9"/>
      <c r="J8" s="99" t="s">
        <v>89</v>
      </c>
      <c r="K8" s="100">
        <v>830930</v>
      </c>
    </row>
    <row r="9" spans="1:11" s="47" customFormat="1" ht="19.5" customHeight="1">
      <c r="A9" s="47" t="s">
        <v>70</v>
      </c>
      <c r="B9" s="63" t="s">
        <v>30</v>
      </c>
      <c r="C9" s="97">
        <f>K14</f>
        <v>19328</v>
      </c>
      <c r="D9" s="21"/>
      <c r="E9" s="75" t="s">
        <v>69</v>
      </c>
      <c r="F9" s="68"/>
      <c r="G9" s="81" t="e">
        <f>SUM(G10:G17)</f>
        <v>#REF!</v>
      </c>
      <c r="H9" s="98" t="e">
        <f>G9/C26-1</f>
        <v>#REF!</v>
      </c>
      <c r="I9" s="9"/>
      <c r="J9" s="99" t="s">
        <v>90</v>
      </c>
      <c r="K9" s="100">
        <v>943992</v>
      </c>
    </row>
    <row r="10" spans="1:11" s="47" customFormat="1" ht="19.5" customHeight="1">
      <c r="A10" s="47" t="s">
        <v>70</v>
      </c>
      <c r="B10" s="63" t="s">
        <v>19</v>
      </c>
      <c r="C10" s="97">
        <f>K8</f>
        <v>830930</v>
      </c>
      <c r="D10" s="21"/>
      <c r="E10" s="74"/>
      <c r="F10" s="67" t="s">
        <v>3</v>
      </c>
      <c r="G10" s="80" t="e">
        <f>LOOKUP(F10,PAXAPTOS,PAXTOT)</f>
        <v>#REF!</v>
      </c>
      <c r="H10" s="101" t="e">
        <f>G10/C23-1</f>
        <v>#REF!</v>
      </c>
      <c r="I10" s="9"/>
      <c r="J10" s="99" t="s">
        <v>91</v>
      </c>
      <c r="K10" s="100">
        <v>82596</v>
      </c>
    </row>
    <row r="11" spans="1:11" s="47" customFormat="1" ht="19.5" customHeight="1">
      <c r="A11" s="103" t="s">
        <v>70</v>
      </c>
      <c r="B11" s="104"/>
      <c r="C11" s="105">
        <f>SUM(C5:C10)</f>
        <v>17283508</v>
      </c>
      <c r="D11" s="21"/>
      <c r="E11" s="74"/>
      <c r="F11" s="67" t="s">
        <v>7</v>
      </c>
      <c r="G11" s="80" t="e">
        <f aca="true" t="shared" si="0" ref="G11:G68">LOOKUP(F11,PAXAPTOS,PAXTOT)</f>
        <v>#REF!</v>
      </c>
      <c r="H11" s="101" t="e">
        <f>G11/C18-1</f>
        <v>#REF!</v>
      </c>
      <c r="I11" s="9"/>
      <c r="J11" s="99" t="s">
        <v>2</v>
      </c>
      <c r="K11" s="100">
        <v>24558138</v>
      </c>
    </row>
    <row r="12" spans="1:11" s="47" customFormat="1" ht="19.5" customHeight="1">
      <c r="A12" s="47" t="s">
        <v>77</v>
      </c>
      <c r="B12" s="63" t="s">
        <v>28</v>
      </c>
      <c r="C12" s="97">
        <f>K50</f>
        <v>215213</v>
      </c>
      <c r="D12" s="21"/>
      <c r="E12" s="74"/>
      <c r="F12" s="67" t="s">
        <v>12</v>
      </c>
      <c r="G12" s="80" t="e">
        <f t="shared" si="0"/>
        <v>#REF!</v>
      </c>
      <c r="H12" s="101" t="e">
        <f>G12/C20-1</f>
        <v>#REF!</v>
      </c>
      <c r="I12" s="9"/>
      <c r="J12" s="99" t="s">
        <v>9</v>
      </c>
      <c r="K12" s="100">
        <v>3395773</v>
      </c>
    </row>
    <row r="13" spans="1:11" s="47" customFormat="1" ht="19.5" customHeight="1">
      <c r="A13" s="103" t="s">
        <v>77</v>
      </c>
      <c r="B13" s="104"/>
      <c r="C13" s="105">
        <f>SUM(C12)</f>
        <v>215213</v>
      </c>
      <c r="D13" s="21"/>
      <c r="E13" s="74"/>
      <c r="F13" s="67" t="s">
        <v>10</v>
      </c>
      <c r="G13" s="80" t="e">
        <f t="shared" si="0"/>
        <v>#REF!</v>
      </c>
      <c r="H13" s="101" t="e">
        <f>G13/C24-1</f>
        <v>#REF!</v>
      </c>
      <c r="I13" s="9"/>
      <c r="J13" s="99" t="s">
        <v>92</v>
      </c>
      <c r="K13" s="100">
        <v>15772</v>
      </c>
    </row>
    <row r="14" spans="1:11" s="47" customFormat="1" ht="19.5" customHeight="1">
      <c r="A14" s="47" t="s">
        <v>72</v>
      </c>
      <c r="B14" s="102" t="s">
        <v>56</v>
      </c>
      <c r="C14" s="97">
        <f>K34</f>
        <v>20416083</v>
      </c>
      <c r="D14" s="21"/>
      <c r="E14" s="74"/>
      <c r="F14" s="67" t="s">
        <v>16</v>
      </c>
      <c r="G14" s="80" t="e">
        <f t="shared" si="0"/>
        <v>#REF!</v>
      </c>
      <c r="H14" s="101" t="e">
        <f>G14/C19-1</f>
        <v>#REF!</v>
      </c>
      <c r="I14" s="9"/>
      <c r="J14" s="99" t="s">
        <v>93</v>
      </c>
      <c r="K14" s="100">
        <v>19328</v>
      </c>
    </row>
    <row r="15" spans="1:11" s="47" customFormat="1" ht="19.5" customHeight="1">
      <c r="A15" s="47" t="s">
        <v>72</v>
      </c>
      <c r="B15" s="63" t="s">
        <v>13</v>
      </c>
      <c r="C15" s="97">
        <f>K32</f>
        <v>2631334</v>
      </c>
      <c r="D15" s="21"/>
      <c r="E15" s="74"/>
      <c r="F15" s="67" t="s">
        <v>24</v>
      </c>
      <c r="G15" s="80" t="e">
        <f t="shared" si="0"/>
        <v>#REF!</v>
      </c>
      <c r="H15" s="101" t="e">
        <f>G15/C21-1</f>
        <v>#REF!</v>
      </c>
      <c r="I15" s="9"/>
      <c r="J15" s="99" t="s">
        <v>94</v>
      </c>
      <c r="K15" s="100">
        <v>144498</v>
      </c>
    </row>
    <row r="16" spans="1:11" s="47" customFormat="1" ht="19.5" customHeight="1">
      <c r="A16" s="47" t="s">
        <v>72</v>
      </c>
      <c r="B16" s="63" t="s">
        <v>11</v>
      </c>
      <c r="C16" s="97">
        <f>K20</f>
        <v>4171580</v>
      </c>
      <c r="D16" s="21"/>
      <c r="E16" s="74"/>
      <c r="F16" s="67" t="s">
        <v>49</v>
      </c>
      <c r="G16" s="80" t="e">
        <f t="shared" si="0"/>
        <v>#REF!</v>
      </c>
      <c r="H16" s="101" t="e">
        <f>G16/C25-1</f>
        <v>#REF!</v>
      </c>
      <c r="I16" s="9"/>
      <c r="J16" s="99" t="s">
        <v>95</v>
      </c>
      <c r="K16" s="100">
        <v>3917109</v>
      </c>
    </row>
    <row r="17" spans="1:11" s="47" customFormat="1" ht="19.5" customHeight="1">
      <c r="A17" s="103" t="s">
        <v>72</v>
      </c>
      <c r="B17" s="104"/>
      <c r="C17" s="105">
        <f>SUM(C14:C16)</f>
        <v>27218997</v>
      </c>
      <c r="D17" s="21"/>
      <c r="E17" s="74"/>
      <c r="F17" s="67" t="s">
        <v>50</v>
      </c>
      <c r="G17" s="80" t="e">
        <f t="shared" si="0"/>
        <v>#REF!</v>
      </c>
      <c r="H17" s="101" t="e">
        <f>G17/C22-1</f>
        <v>#REF!</v>
      </c>
      <c r="I17" s="9"/>
      <c r="J17" s="99" t="s">
        <v>21</v>
      </c>
      <c r="K17" s="100">
        <v>2962988</v>
      </c>
    </row>
    <row r="18" spans="1:11" s="47" customFormat="1" ht="19.5" customHeight="1">
      <c r="A18" s="47" t="s">
        <v>69</v>
      </c>
      <c r="B18" s="63" t="s">
        <v>7</v>
      </c>
      <c r="C18" s="97">
        <f>K44</f>
        <v>8632178</v>
      </c>
      <c r="D18" s="21"/>
      <c r="E18" s="75" t="s">
        <v>68</v>
      </c>
      <c r="F18" s="68"/>
      <c r="G18" s="81" t="e">
        <f>SUM(G19:G22)</f>
        <v>#REF!</v>
      </c>
      <c r="H18" s="98" t="e">
        <f>G18/C39-1</f>
        <v>#REF!</v>
      </c>
      <c r="I18" s="9"/>
      <c r="J18" s="99" t="s">
        <v>3</v>
      </c>
      <c r="K18" s="100">
        <v>9467494</v>
      </c>
    </row>
    <row r="19" spans="1:11" s="47" customFormat="1" ht="19.5" customHeight="1">
      <c r="A19" s="47" t="s">
        <v>69</v>
      </c>
      <c r="B19" s="63" t="s">
        <v>16</v>
      </c>
      <c r="C19" s="97">
        <f>K43</f>
        <v>3368988</v>
      </c>
      <c r="D19" s="21"/>
      <c r="E19" s="74"/>
      <c r="F19" s="67" t="s">
        <v>2</v>
      </c>
      <c r="G19" s="80" t="e">
        <f t="shared" si="0"/>
        <v>#REF!</v>
      </c>
      <c r="H19" s="101" t="e">
        <f>G19/C38-1</f>
        <v>#REF!</v>
      </c>
      <c r="I19" s="9"/>
      <c r="J19" s="99" t="s">
        <v>96</v>
      </c>
      <c r="K19" s="100">
        <v>590931</v>
      </c>
    </row>
    <row r="20" spans="1:11" s="47" customFormat="1" ht="19.5" customHeight="1">
      <c r="A20" s="47" t="s">
        <v>69</v>
      </c>
      <c r="B20" s="63" t="s">
        <v>12</v>
      </c>
      <c r="C20" s="97">
        <f>K24</f>
        <v>5517136</v>
      </c>
      <c r="D20" s="21"/>
      <c r="E20" s="74"/>
      <c r="F20" s="67" t="s">
        <v>21</v>
      </c>
      <c r="G20" s="80" t="e">
        <f t="shared" si="0"/>
        <v>#REF!</v>
      </c>
      <c r="H20" s="101" t="e">
        <f>G20/C37-1</f>
        <v>#REF!</v>
      </c>
      <c r="I20" s="9"/>
      <c r="J20" s="99" t="s">
        <v>97</v>
      </c>
      <c r="K20" s="100">
        <v>4171580</v>
      </c>
    </row>
    <row r="21" spans="1:11" s="47" customFormat="1" ht="19.5" customHeight="1">
      <c r="A21" s="47" t="s">
        <v>69</v>
      </c>
      <c r="B21" s="63" t="s">
        <v>24</v>
      </c>
      <c r="C21" s="97">
        <f>K23</f>
        <v>1015667</v>
      </c>
      <c r="D21" s="21"/>
      <c r="E21" s="74"/>
      <c r="F21" s="67" t="s">
        <v>25</v>
      </c>
      <c r="G21" s="80" t="e">
        <f t="shared" si="0"/>
        <v>#REF!</v>
      </c>
      <c r="H21" s="101" t="e">
        <f>G21/C36-1</f>
        <v>#REF!</v>
      </c>
      <c r="I21" s="9"/>
      <c r="J21" s="99" t="s">
        <v>98</v>
      </c>
      <c r="K21" s="100">
        <v>1117447</v>
      </c>
    </row>
    <row r="22" spans="1:11" s="47" customFormat="1" ht="19.5" customHeight="1">
      <c r="A22" s="47" t="s">
        <v>69</v>
      </c>
      <c r="B22" s="63" t="s">
        <v>50</v>
      </c>
      <c r="C22" s="97">
        <f>K22</f>
        <v>30774</v>
      </c>
      <c r="D22" s="21"/>
      <c r="E22" s="74"/>
      <c r="F22" s="67" t="s">
        <v>34</v>
      </c>
      <c r="G22" s="80" t="e">
        <f t="shared" si="0"/>
        <v>#REF!</v>
      </c>
      <c r="H22" s="101">
        <v>0</v>
      </c>
      <c r="I22" s="9"/>
      <c r="J22" s="99" t="s">
        <v>50</v>
      </c>
      <c r="K22" s="100">
        <v>30774</v>
      </c>
    </row>
    <row r="23" spans="1:11" s="47" customFormat="1" ht="19.5" customHeight="1">
      <c r="A23" s="47" t="s">
        <v>69</v>
      </c>
      <c r="B23" s="63" t="s">
        <v>3</v>
      </c>
      <c r="C23" s="97">
        <f>K18</f>
        <v>9467494</v>
      </c>
      <c r="D23" s="21"/>
      <c r="E23" s="75" t="s">
        <v>72</v>
      </c>
      <c r="F23" s="68"/>
      <c r="G23" s="81" t="e">
        <f>SUM(G24:G26)</f>
        <v>#REF!</v>
      </c>
      <c r="H23" s="98" t="e">
        <f>G23/C17-1</f>
        <v>#REF!</v>
      </c>
      <c r="I23" s="9"/>
      <c r="J23" s="99" t="s">
        <v>99</v>
      </c>
      <c r="K23" s="100">
        <v>1015667</v>
      </c>
    </row>
    <row r="24" spans="1:11" s="47" customFormat="1" ht="19.5" customHeight="1">
      <c r="A24" s="47" t="s">
        <v>69</v>
      </c>
      <c r="B24" s="63" t="s">
        <v>10</v>
      </c>
      <c r="C24" s="97">
        <f>K16</f>
        <v>3917109</v>
      </c>
      <c r="D24" s="21"/>
      <c r="E24" s="74"/>
      <c r="F24" s="67" t="s">
        <v>56</v>
      </c>
      <c r="G24" s="80" t="e">
        <f t="shared" si="0"/>
        <v>#REF!</v>
      </c>
      <c r="H24" s="101" t="e">
        <f>G24/C14-1</f>
        <v>#REF!</v>
      </c>
      <c r="I24" s="9"/>
      <c r="J24" s="99" t="s">
        <v>12</v>
      </c>
      <c r="K24" s="100">
        <v>5517136</v>
      </c>
    </row>
    <row r="25" spans="1:11" s="47" customFormat="1" ht="19.5" customHeight="1">
      <c r="A25" s="47" t="s">
        <v>69</v>
      </c>
      <c r="B25" s="63" t="s">
        <v>49</v>
      </c>
      <c r="C25" s="97">
        <f>K15</f>
        <v>144498</v>
      </c>
      <c r="D25" s="21"/>
      <c r="E25" s="74"/>
      <c r="F25" s="67" t="s">
        <v>11</v>
      </c>
      <c r="G25" s="80" t="e">
        <f t="shared" si="0"/>
        <v>#REF!</v>
      </c>
      <c r="H25" s="101" t="e">
        <f>G25/C16-1</f>
        <v>#REF!</v>
      </c>
      <c r="I25" s="9"/>
      <c r="J25" s="99" t="s">
        <v>31</v>
      </c>
      <c r="K25" s="100">
        <v>65187</v>
      </c>
    </row>
    <row r="26" spans="1:11" s="47" customFormat="1" ht="19.5" customHeight="1">
      <c r="A26" s="103" t="s">
        <v>69</v>
      </c>
      <c r="B26" s="104"/>
      <c r="C26" s="105">
        <f>SUM(C18:C25)</f>
        <v>32093844</v>
      </c>
      <c r="D26" s="21"/>
      <c r="E26" s="74"/>
      <c r="F26" s="67" t="s">
        <v>13</v>
      </c>
      <c r="G26" s="80" t="e">
        <f t="shared" si="0"/>
        <v>#REF!</v>
      </c>
      <c r="H26" s="101" t="e">
        <f>G26/C15-1</f>
        <v>#REF!</v>
      </c>
      <c r="I26" s="9"/>
      <c r="J26" s="99" t="s">
        <v>54</v>
      </c>
      <c r="K26" s="100">
        <v>38385</v>
      </c>
    </row>
    <row r="27" spans="1:11" s="47" customFormat="1" ht="19.5" customHeight="1">
      <c r="A27" s="47" t="s">
        <v>78</v>
      </c>
      <c r="B27" s="63" t="s">
        <v>26</v>
      </c>
      <c r="C27" s="97">
        <f>K40</f>
        <v>342559</v>
      </c>
      <c r="D27" s="21"/>
      <c r="E27" s="75" t="s">
        <v>70</v>
      </c>
      <c r="F27" s="68"/>
      <c r="G27" s="81" t="e">
        <f>SUM(G28:G33)</f>
        <v>#REF!</v>
      </c>
      <c r="H27" s="98" t="e">
        <f>G27/C11-1</f>
        <v>#REF!</v>
      </c>
      <c r="I27" s="9"/>
      <c r="J27" s="99" t="s">
        <v>55</v>
      </c>
      <c r="K27" s="100">
        <v>38718614</v>
      </c>
    </row>
    <row r="28" spans="1:11" s="47" customFormat="1" ht="19.5" customHeight="1">
      <c r="A28" s="103" t="s">
        <v>78</v>
      </c>
      <c r="B28" s="104"/>
      <c r="C28" s="105">
        <f>SUM(C27)</f>
        <v>342559</v>
      </c>
      <c r="D28" s="21"/>
      <c r="E28" s="76"/>
      <c r="F28" s="69" t="s">
        <v>5</v>
      </c>
      <c r="G28" s="80" t="e">
        <f t="shared" si="0"/>
        <v>#REF!</v>
      </c>
      <c r="H28" s="101" t="e">
        <f>G28/C6-1</f>
        <v>#REF!</v>
      </c>
      <c r="I28" s="9"/>
      <c r="J28" s="99" t="s">
        <v>60</v>
      </c>
      <c r="K28" s="100">
        <v>261</v>
      </c>
    </row>
    <row r="29" spans="1:11" s="47" customFormat="1" ht="19.5" customHeight="1">
      <c r="A29" s="47" t="s">
        <v>76</v>
      </c>
      <c r="B29" s="63" t="s">
        <v>37</v>
      </c>
      <c r="C29" s="97">
        <f>K47</f>
        <v>442218</v>
      </c>
      <c r="D29" s="21"/>
      <c r="E29" s="74"/>
      <c r="F29" s="67" t="s">
        <v>15</v>
      </c>
      <c r="G29" s="80" t="e">
        <f t="shared" si="0"/>
        <v>#REF!</v>
      </c>
      <c r="H29" s="101" t="e">
        <f>G29/C5-1</f>
        <v>#REF!</v>
      </c>
      <c r="I29" s="9"/>
      <c r="J29" s="99" t="s">
        <v>51</v>
      </c>
      <c r="K29" s="100">
        <v>25979</v>
      </c>
    </row>
    <row r="30" spans="1:11" s="47" customFormat="1" ht="19.5" customHeight="1">
      <c r="A30" s="47" t="s">
        <v>76</v>
      </c>
      <c r="B30" s="63" t="s">
        <v>35</v>
      </c>
      <c r="C30" s="97">
        <f>K38</f>
        <v>21553</v>
      </c>
      <c r="D30" s="21"/>
      <c r="E30" s="74"/>
      <c r="F30" s="67" t="s">
        <v>57</v>
      </c>
      <c r="G30" s="80" t="e">
        <f t="shared" si="0"/>
        <v>#REF!</v>
      </c>
      <c r="H30" s="101" t="e">
        <f>G30/C7-1</f>
        <v>#REF!</v>
      </c>
      <c r="I30" s="9"/>
      <c r="J30" s="99" t="s">
        <v>5</v>
      </c>
      <c r="K30" s="100">
        <v>12046277</v>
      </c>
    </row>
    <row r="31" spans="1:11" s="47" customFormat="1" ht="19.5" customHeight="1">
      <c r="A31" s="47" t="s">
        <v>76</v>
      </c>
      <c r="B31" s="63" t="s">
        <v>31</v>
      </c>
      <c r="C31" s="97">
        <f>K25</f>
        <v>65187</v>
      </c>
      <c r="D31" s="21"/>
      <c r="E31" s="74"/>
      <c r="F31" s="67" t="s">
        <v>19</v>
      </c>
      <c r="G31" s="80" t="e">
        <f t="shared" si="0"/>
        <v>#REF!</v>
      </c>
      <c r="H31" s="101" t="e">
        <f>G31/C10-1</f>
        <v>#REF!</v>
      </c>
      <c r="I31" s="9"/>
      <c r="J31" s="99" t="s">
        <v>100</v>
      </c>
      <c r="K31" s="100">
        <v>245102</v>
      </c>
    </row>
    <row r="32" spans="1:11" s="47" customFormat="1" ht="19.5" customHeight="1">
      <c r="A32" s="103" t="s">
        <v>76</v>
      </c>
      <c r="B32" s="104"/>
      <c r="C32" s="105">
        <f>SUM(C29:C31)</f>
        <v>528958</v>
      </c>
      <c r="D32" s="21"/>
      <c r="E32" s="74"/>
      <c r="F32" s="67" t="s">
        <v>22</v>
      </c>
      <c r="G32" s="80" t="e">
        <f t="shared" si="0"/>
        <v>#REF!</v>
      </c>
      <c r="H32" s="101" t="e">
        <f>G32/C8-1</f>
        <v>#REF!</v>
      </c>
      <c r="I32" s="9"/>
      <c r="J32" s="99" t="s">
        <v>13</v>
      </c>
      <c r="K32" s="100">
        <v>2631334</v>
      </c>
    </row>
    <row r="33" spans="1:11" s="47" customFormat="1" ht="19.5" customHeight="1">
      <c r="A33" s="47" t="s">
        <v>82</v>
      </c>
      <c r="B33" s="63" t="s">
        <v>58</v>
      </c>
      <c r="C33" s="97">
        <f>K6</f>
        <v>15055</v>
      </c>
      <c r="D33" s="21"/>
      <c r="E33" s="74"/>
      <c r="F33" s="67" t="s">
        <v>30</v>
      </c>
      <c r="G33" s="80" t="e">
        <f t="shared" si="0"/>
        <v>#REF!</v>
      </c>
      <c r="H33" s="101" t="e">
        <f>G33/C9-1</f>
        <v>#REF!</v>
      </c>
      <c r="I33" s="9"/>
      <c r="J33" s="99" t="s">
        <v>52</v>
      </c>
      <c r="K33" s="100">
        <v>848427</v>
      </c>
    </row>
    <row r="34" spans="1:11" s="47" customFormat="1" ht="19.5" customHeight="1">
      <c r="A34" s="103" t="s">
        <v>82</v>
      </c>
      <c r="B34" s="104"/>
      <c r="C34" s="105">
        <f>SUM(C33)</f>
        <v>15055</v>
      </c>
      <c r="D34" s="21"/>
      <c r="E34" s="75" t="s">
        <v>71</v>
      </c>
      <c r="F34" s="68"/>
      <c r="G34" s="81" t="e">
        <f>SUM(G35:G36)</f>
        <v>#REF!</v>
      </c>
      <c r="H34" s="98" t="e">
        <f>G34/C68-1</f>
        <v>#REF!</v>
      </c>
      <c r="I34" s="9"/>
      <c r="J34" s="99" t="s">
        <v>56</v>
      </c>
      <c r="K34" s="100">
        <v>20416083</v>
      </c>
    </row>
    <row r="35" spans="1:11" s="47" customFormat="1" ht="19.5" customHeight="1">
      <c r="A35" s="47" t="s">
        <v>68</v>
      </c>
      <c r="B35" s="63" t="s">
        <v>34</v>
      </c>
      <c r="C35" s="97">
        <f>K37</f>
        <v>0</v>
      </c>
      <c r="D35" s="21"/>
      <c r="E35" s="74"/>
      <c r="F35" s="67" t="s">
        <v>8</v>
      </c>
      <c r="G35" s="80" t="e">
        <f t="shared" si="0"/>
        <v>#REF!</v>
      </c>
      <c r="H35" s="101" t="e">
        <f>G35/C67-1</f>
        <v>#REF!</v>
      </c>
      <c r="I35" s="9"/>
      <c r="J35" s="99" t="s">
        <v>33</v>
      </c>
      <c r="K35" s="100">
        <v>321418</v>
      </c>
    </row>
    <row r="36" spans="1:11" s="47" customFormat="1" ht="19.5" customHeight="1">
      <c r="A36" s="47" t="s">
        <v>68</v>
      </c>
      <c r="B36" s="63" t="s">
        <v>25</v>
      </c>
      <c r="C36" s="97">
        <f>K36</f>
        <v>1138009</v>
      </c>
      <c r="D36" s="21"/>
      <c r="E36" s="77"/>
      <c r="F36" s="70" t="s">
        <v>17</v>
      </c>
      <c r="G36" s="80" t="e">
        <f t="shared" si="0"/>
        <v>#REF!</v>
      </c>
      <c r="H36" s="101" t="e">
        <f>G36/C66-1</f>
        <v>#REF!</v>
      </c>
      <c r="I36" s="9"/>
      <c r="J36" s="99" t="s">
        <v>101</v>
      </c>
      <c r="K36" s="100">
        <v>1138009</v>
      </c>
    </row>
    <row r="37" spans="1:11" s="47" customFormat="1" ht="19.5" customHeight="1">
      <c r="A37" s="47" t="s">
        <v>68</v>
      </c>
      <c r="B37" s="63" t="s">
        <v>21</v>
      </c>
      <c r="C37" s="97">
        <f>K17</f>
        <v>2962988</v>
      </c>
      <c r="D37" s="21"/>
      <c r="E37" s="75" t="s">
        <v>73</v>
      </c>
      <c r="F37" s="68"/>
      <c r="G37" s="81" t="e">
        <f>SUM(G38:G40)</f>
        <v>#REF!</v>
      </c>
      <c r="H37" s="98" t="e">
        <f>G37/C61-1</f>
        <v>#REF!</v>
      </c>
      <c r="I37" s="9"/>
      <c r="J37" s="99" t="s">
        <v>102</v>
      </c>
      <c r="K37" s="100">
        <v>0</v>
      </c>
    </row>
    <row r="38" spans="1:11" s="47" customFormat="1" ht="19.5" customHeight="1">
      <c r="A38" s="47" t="s">
        <v>68</v>
      </c>
      <c r="B38" s="63" t="s">
        <v>2</v>
      </c>
      <c r="C38" s="97">
        <f>K11</f>
        <v>24558138</v>
      </c>
      <c r="D38" s="21"/>
      <c r="E38" s="74"/>
      <c r="F38" s="67" t="s">
        <v>9</v>
      </c>
      <c r="G38" s="80" t="e">
        <f t="shared" si="0"/>
        <v>#REF!</v>
      </c>
      <c r="H38" s="101" t="e">
        <f>G38/C60-1</f>
        <v>#REF!</v>
      </c>
      <c r="I38" s="9"/>
      <c r="J38" s="99" t="s">
        <v>103</v>
      </c>
      <c r="K38" s="100">
        <v>21553</v>
      </c>
    </row>
    <row r="39" spans="1:11" s="47" customFormat="1" ht="19.5" customHeight="1">
      <c r="A39" s="103" t="s">
        <v>68</v>
      </c>
      <c r="B39" s="104"/>
      <c r="C39" s="105">
        <f>SUM(C35:C38)</f>
        <v>28659135</v>
      </c>
      <c r="D39" s="21"/>
      <c r="E39" s="74"/>
      <c r="F39" s="67" t="s">
        <v>36</v>
      </c>
      <c r="G39" s="80" t="e">
        <f t="shared" si="0"/>
        <v>#REF!</v>
      </c>
      <c r="H39" s="101" t="e">
        <f>G39/C59-1</f>
        <v>#REF!</v>
      </c>
      <c r="I39" s="9"/>
      <c r="J39" s="99" t="s">
        <v>36</v>
      </c>
      <c r="K39" s="100">
        <v>295533</v>
      </c>
    </row>
    <row r="40" spans="1:11" s="47" customFormat="1" ht="19.5" customHeight="1">
      <c r="A40" s="47" t="s">
        <v>85</v>
      </c>
      <c r="B40" s="63" t="s">
        <v>59</v>
      </c>
      <c r="C40" s="97">
        <f>K13</f>
        <v>15772</v>
      </c>
      <c r="D40" s="21"/>
      <c r="E40" s="74"/>
      <c r="F40" s="67" t="s">
        <v>38</v>
      </c>
      <c r="G40" s="80" t="e">
        <f t="shared" si="0"/>
        <v>#REF!</v>
      </c>
      <c r="H40" s="101" t="e">
        <f>G40/C58-1</f>
        <v>#REF!</v>
      </c>
      <c r="I40" s="9"/>
      <c r="J40" s="99" t="s">
        <v>26</v>
      </c>
      <c r="K40" s="100">
        <v>342559</v>
      </c>
    </row>
    <row r="41" spans="1:11" s="47" customFormat="1" ht="19.5" customHeight="1">
      <c r="A41" s="103" t="s">
        <v>85</v>
      </c>
      <c r="B41" s="104"/>
      <c r="C41" s="105">
        <f>SUM(C40)</f>
        <v>15772</v>
      </c>
      <c r="D41" s="21"/>
      <c r="E41" s="75" t="s">
        <v>84</v>
      </c>
      <c r="F41" s="68"/>
      <c r="G41" s="81" t="e">
        <f>SUM(G42:G44)</f>
        <v>#REF!</v>
      </c>
      <c r="H41" s="98" t="e">
        <f>G41/C47-1</f>
        <v>#REF!</v>
      </c>
      <c r="I41" s="9"/>
      <c r="J41" s="99" t="s">
        <v>14</v>
      </c>
      <c r="K41" s="100">
        <v>1580675</v>
      </c>
    </row>
    <row r="42" spans="1:11" s="47" customFormat="1" ht="19.5" customHeight="1">
      <c r="A42" s="47" t="s">
        <v>79</v>
      </c>
      <c r="B42" s="63" t="s">
        <v>29</v>
      </c>
      <c r="C42" s="97">
        <f>K10</f>
        <v>82596</v>
      </c>
      <c r="D42" s="21"/>
      <c r="E42" s="74"/>
      <c r="F42" s="67" t="s">
        <v>14</v>
      </c>
      <c r="G42" s="80" t="e">
        <f t="shared" si="0"/>
        <v>#REF!</v>
      </c>
      <c r="H42" s="101" t="e">
        <f>G42/C45-1</f>
        <v>#REF!</v>
      </c>
      <c r="I42" s="9"/>
      <c r="J42" s="99" t="s">
        <v>15</v>
      </c>
      <c r="K42" s="100">
        <v>2678595</v>
      </c>
    </row>
    <row r="43" spans="1:11" s="47" customFormat="1" ht="19.5" customHeight="1">
      <c r="A43" s="103" t="s">
        <v>79</v>
      </c>
      <c r="B43" s="104"/>
      <c r="C43" s="105">
        <f>SUM(C42)</f>
        <v>82596</v>
      </c>
      <c r="D43" s="21"/>
      <c r="E43" s="74"/>
      <c r="F43" s="67" t="s">
        <v>27</v>
      </c>
      <c r="G43" s="80" t="e">
        <f t="shared" si="0"/>
        <v>#REF!</v>
      </c>
      <c r="H43" s="101" t="e">
        <f>G43/C44-1</f>
        <v>#REF!</v>
      </c>
      <c r="I43" s="9"/>
      <c r="J43" s="99" t="s">
        <v>16</v>
      </c>
      <c r="K43" s="100">
        <v>3368988</v>
      </c>
    </row>
    <row r="44" spans="1:11" s="47" customFormat="1" ht="19.5" customHeight="1">
      <c r="A44" s="47" t="s">
        <v>84</v>
      </c>
      <c r="B44" s="63" t="s">
        <v>27</v>
      </c>
      <c r="C44" s="97">
        <f>K48</f>
        <v>911974</v>
      </c>
      <c r="D44" s="21"/>
      <c r="E44" s="74"/>
      <c r="F44" s="67" t="s">
        <v>18</v>
      </c>
      <c r="G44" s="80" t="e">
        <f t="shared" si="0"/>
        <v>#REF!</v>
      </c>
      <c r="H44" s="101" t="e">
        <f>G44/C46-1</f>
        <v>#REF!</v>
      </c>
      <c r="I44" s="9"/>
      <c r="J44" s="99" t="s">
        <v>7</v>
      </c>
      <c r="K44" s="100">
        <v>8632178</v>
      </c>
    </row>
    <row r="45" spans="1:11" s="47" customFormat="1" ht="19.5" customHeight="1">
      <c r="A45" s="47" t="s">
        <v>84</v>
      </c>
      <c r="B45" s="63" t="s">
        <v>14</v>
      </c>
      <c r="C45" s="97">
        <f>K41</f>
        <v>1580675</v>
      </c>
      <c r="D45" s="21"/>
      <c r="E45" s="75" t="s">
        <v>74</v>
      </c>
      <c r="F45" s="68"/>
      <c r="G45" s="81" t="e">
        <f>SUM(G46)</f>
        <v>#REF!</v>
      </c>
      <c r="H45" s="98" t="e">
        <f>G45/C65-1</f>
        <v>#REF!</v>
      </c>
      <c r="I45" s="9"/>
      <c r="J45" s="99" t="s">
        <v>39</v>
      </c>
      <c r="K45" s="100">
        <v>166146198</v>
      </c>
    </row>
    <row r="46" spans="1:11" s="47" customFormat="1" ht="19.5" customHeight="1">
      <c r="A46" s="47" t="s">
        <v>84</v>
      </c>
      <c r="B46" s="63" t="s">
        <v>18</v>
      </c>
      <c r="C46" s="97">
        <f>K5</f>
        <v>586239</v>
      </c>
      <c r="D46" s="21"/>
      <c r="E46" s="74"/>
      <c r="F46" s="67" t="s">
        <v>52</v>
      </c>
      <c r="G46" s="80" t="e">
        <f t="shared" si="0"/>
        <v>#REF!</v>
      </c>
      <c r="H46" s="101" t="e">
        <f>G46/C64-1</f>
        <v>#REF!</v>
      </c>
      <c r="I46" s="9"/>
      <c r="J46" s="99" t="s">
        <v>17</v>
      </c>
      <c r="K46" s="100">
        <v>3111951</v>
      </c>
    </row>
    <row r="47" spans="1:11" s="47" customFormat="1" ht="19.5" customHeight="1">
      <c r="A47" s="103" t="s">
        <v>84</v>
      </c>
      <c r="B47" s="104"/>
      <c r="C47" s="105">
        <f>SUM(C44:C46)</f>
        <v>3078888</v>
      </c>
      <c r="D47" s="21"/>
      <c r="E47" s="75" t="s">
        <v>80</v>
      </c>
      <c r="F47" s="68"/>
      <c r="G47" s="81" t="e">
        <f>SUM(G48)</f>
        <v>#REF!</v>
      </c>
      <c r="H47" s="98" t="e">
        <f>G47/C63-1</f>
        <v>#REF!</v>
      </c>
      <c r="I47" s="9"/>
      <c r="J47" s="99" t="s">
        <v>104</v>
      </c>
      <c r="K47" s="100">
        <v>442218</v>
      </c>
    </row>
    <row r="48" spans="1:11" s="47" customFormat="1" ht="19.5" customHeight="1">
      <c r="A48" s="47" t="s">
        <v>81</v>
      </c>
      <c r="B48" s="63" t="s">
        <v>54</v>
      </c>
      <c r="C48" s="97">
        <f>K26</f>
        <v>38385</v>
      </c>
      <c r="D48" s="21"/>
      <c r="E48" s="74"/>
      <c r="F48" s="67" t="s">
        <v>20</v>
      </c>
      <c r="G48" s="80" t="e">
        <f t="shared" si="0"/>
        <v>#REF!</v>
      </c>
      <c r="H48" s="101" t="e">
        <f>G48/C62-1</f>
        <v>#REF!</v>
      </c>
      <c r="I48" s="9"/>
      <c r="J48" s="99" t="s">
        <v>27</v>
      </c>
      <c r="K48" s="100">
        <v>911974</v>
      </c>
    </row>
    <row r="49" spans="1:11" s="47" customFormat="1" ht="19.5" customHeight="1">
      <c r="A49" s="103" t="s">
        <v>81</v>
      </c>
      <c r="B49" s="104"/>
      <c r="C49" s="105">
        <f>SUM(C48)</f>
        <v>38385</v>
      </c>
      <c r="D49" s="21"/>
      <c r="E49" s="75" t="s">
        <v>78</v>
      </c>
      <c r="F49" s="68"/>
      <c r="G49" s="81" t="e">
        <f>SUM(G50)</f>
        <v>#REF!</v>
      </c>
      <c r="H49" s="98" t="e">
        <f>G49/C28-1</f>
        <v>#REF!</v>
      </c>
      <c r="I49" s="9"/>
      <c r="J49" s="99" t="s">
        <v>38</v>
      </c>
      <c r="K49" s="100">
        <v>95094</v>
      </c>
    </row>
    <row r="50" spans="1:11" s="47" customFormat="1" ht="19.5" customHeight="1">
      <c r="A50" s="47" t="s">
        <v>83</v>
      </c>
      <c r="B50" s="63" t="s">
        <v>51</v>
      </c>
      <c r="C50" s="97">
        <f>K29</f>
        <v>25979</v>
      </c>
      <c r="D50" s="21"/>
      <c r="E50" s="74"/>
      <c r="F50" s="67" t="s">
        <v>26</v>
      </c>
      <c r="G50" s="80" t="e">
        <f t="shared" si="0"/>
        <v>#REF!</v>
      </c>
      <c r="H50" s="101" t="e">
        <f>G50/C27-1</f>
        <v>#REF!</v>
      </c>
      <c r="I50" s="9"/>
      <c r="J50" s="99" t="s">
        <v>105</v>
      </c>
      <c r="K50" s="100">
        <v>215213</v>
      </c>
    </row>
    <row r="51" spans="1:11" s="47" customFormat="1" ht="19.5" customHeight="1">
      <c r="A51" s="47" t="s">
        <v>83</v>
      </c>
      <c r="B51" s="102" t="s">
        <v>53</v>
      </c>
      <c r="C51" s="97">
        <f>K28</f>
        <v>261</v>
      </c>
      <c r="D51" s="21"/>
      <c r="E51" s="75" t="s">
        <v>76</v>
      </c>
      <c r="F51" s="68"/>
      <c r="G51" s="81" t="e">
        <f>SUM(G52:G54)</f>
        <v>#REF!</v>
      </c>
      <c r="H51" s="98" t="e">
        <f>G51/C32-1</f>
        <v>#REF!</v>
      </c>
      <c r="I51" s="9"/>
      <c r="J51" s="99"/>
      <c r="K51" s="100"/>
    </row>
    <row r="52" spans="1:11" s="47" customFormat="1" ht="19.5" customHeight="1">
      <c r="A52" s="47" t="s">
        <v>83</v>
      </c>
      <c r="B52" s="102" t="s">
        <v>55</v>
      </c>
      <c r="C52" s="97">
        <f>K27</f>
        <v>38718614</v>
      </c>
      <c r="D52" s="21"/>
      <c r="E52" s="74"/>
      <c r="F52" s="67" t="s">
        <v>37</v>
      </c>
      <c r="G52" s="80" t="e">
        <f t="shared" si="0"/>
        <v>#REF!</v>
      </c>
      <c r="H52" s="101" t="e">
        <f>G52/C29-1</f>
        <v>#REF!</v>
      </c>
      <c r="I52" s="9"/>
      <c r="J52" s="99"/>
      <c r="K52" s="100"/>
    </row>
    <row r="53" spans="1:11" s="47" customFormat="1" ht="19.5" customHeight="1">
      <c r="A53" s="103" t="s">
        <v>83</v>
      </c>
      <c r="B53" s="104"/>
      <c r="C53" s="105">
        <f>SUM(C50:C52)</f>
        <v>38744854</v>
      </c>
      <c r="D53" s="21"/>
      <c r="E53" s="74"/>
      <c r="F53" s="67" t="s">
        <v>31</v>
      </c>
      <c r="G53" s="80" t="e">
        <f t="shared" si="0"/>
        <v>#REF!</v>
      </c>
      <c r="H53" s="101" t="e">
        <f>G53/C31-1</f>
        <v>#REF!</v>
      </c>
      <c r="I53" s="9"/>
      <c r="J53" s="99"/>
      <c r="K53" s="100"/>
    </row>
    <row r="54" spans="1:10" s="47" customFormat="1" ht="19.5" customHeight="1">
      <c r="A54" s="47" t="s">
        <v>32</v>
      </c>
      <c r="B54" s="63" t="s">
        <v>32</v>
      </c>
      <c r="C54" s="97">
        <f>K31</f>
        <v>245102</v>
      </c>
      <c r="D54" s="21"/>
      <c r="E54" s="74"/>
      <c r="F54" s="67" t="s">
        <v>35</v>
      </c>
      <c r="G54" s="80" t="e">
        <f t="shared" si="0"/>
        <v>#REF!</v>
      </c>
      <c r="H54" s="101" t="e">
        <f>G54/C30-1</f>
        <v>#REF!</v>
      </c>
      <c r="I54" s="9"/>
      <c r="J54" s="9"/>
    </row>
    <row r="55" spans="1:10" s="47" customFormat="1" ht="19.5" customHeight="1">
      <c r="A55" s="103" t="s">
        <v>32</v>
      </c>
      <c r="B55" s="104"/>
      <c r="C55" s="105">
        <f>SUM(C54)</f>
        <v>245102</v>
      </c>
      <c r="D55" s="21"/>
      <c r="E55" s="75" t="s">
        <v>77</v>
      </c>
      <c r="F55" s="68"/>
      <c r="G55" s="81" t="e">
        <f>SUM(G56)</f>
        <v>#REF!</v>
      </c>
      <c r="H55" s="98" t="e">
        <f>G55/C13-1</f>
        <v>#REF!</v>
      </c>
      <c r="I55" s="9"/>
      <c r="J55" s="9"/>
    </row>
    <row r="56" spans="1:10" s="47" customFormat="1" ht="19.5" customHeight="1">
      <c r="A56" s="47" t="s">
        <v>75</v>
      </c>
      <c r="B56" s="63" t="s">
        <v>33</v>
      </c>
      <c r="C56" s="97">
        <f>K35</f>
        <v>321418</v>
      </c>
      <c r="D56" s="21"/>
      <c r="E56" s="74"/>
      <c r="F56" s="67" t="s">
        <v>28</v>
      </c>
      <c r="G56" s="80" t="e">
        <f t="shared" si="0"/>
        <v>#REF!</v>
      </c>
      <c r="H56" s="101" t="e">
        <f>G56/C12-1</f>
        <v>#REF!</v>
      </c>
      <c r="I56" s="9"/>
      <c r="J56" s="9"/>
    </row>
    <row r="57" spans="1:10" s="47" customFormat="1" ht="19.5" customHeight="1">
      <c r="A57" s="103" t="s">
        <v>75</v>
      </c>
      <c r="B57" s="104"/>
      <c r="C57" s="105">
        <f>SUM(C56)</f>
        <v>321418</v>
      </c>
      <c r="D57" s="21"/>
      <c r="E57" s="75" t="s">
        <v>75</v>
      </c>
      <c r="F57" s="68"/>
      <c r="G57" s="81" t="e">
        <f>SUM(G58)</f>
        <v>#REF!</v>
      </c>
      <c r="H57" s="98" t="e">
        <f>G57/C57-1</f>
        <v>#REF!</v>
      </c>
      <c r="I57" s="9"/>
      <c r="J57" s="9"/>
    </row>
    <row r="58" spans="1:10" s="47" customFormat="1" ht="19.5" customHeight="1">
      <c r="A58" s="47" t="s">
        <v>73</v>
      </c>
      <c r="B58" s="63" t="s">
        <v>38</v>
      </c>
      <c r="C58" s="97">
        <f>K49</f>
        <v>95094</v>
      </c>
      <c r="D58" s="21"/>
      <c r="E58" s="74"/>
      <c r="F58" s="67" t="s">
        <v>33</v>
      </c>
      <c r="G58" s="80" t="e">
        <f t="shared" si="0"/>
        <v>#REF!</v>
      </c>
      <c r="H58" s="101" t="e">
        <f>G58/C56-1</f>
        <v>#REF!</v>
      </c>
      <c r="I58" s="9"/>
      <c r="J58" s="9"/>
    </row>
    <row r="59" spans="1:10" s="47" customFormat="1" ht="19.5" customHeight="1">
      <c r="A59" s="47" t="s">
        <v>73</v>
      </c>
      <c r="B59" s="63" t="s">
        <v>36</v>
      </c>
      <c r="C59" s="97">
        <f>K39</f>
        <v>295533</v>
      </c>
      <c r="D59" s="21"/>
      <c r="E59" s="75" t="s">
        <v>32</v>
      </c>
      <c r="F59" s="68"/>
      <c r="G59" s="81" t="e">
        <f>SUM(G60)</f>
        <v>#REF!</v>
      </c>
      <c r="H59" s="98" t="e">
        <f>G59/C55-1</f>
        <v>#REF!</v>
      </c>
      <c r="I59" s="9"/>
      <c r="J59" s="9"/>
    </row>
    <row r="60" spans="1:10" s="47" customFormat="1" ht="19.5" customHeight="1">
      <c r="A60" s="47" t="s">
        <v>73</v>
      </c>
      <c r="B60" s="63" t="s">
        <v>9</v>
      </c>
      <c r="C60" s="97">
        <f>K12</f>
        <v>3395773</v>
      </c>
      <c r="D60" s="21"/>
      <c r="E60" s="74"/>
      <c r="F60" s="67" t="s">
        <v>32</v>
      </c>
      <c r="G60" s="80" t="e">
        <f t="shared" si="0"/>
        <v>#REF!</v>
      </c>
      <c r="H60" s="101" t="e">
        <f>G60/C54-1</f>
        <v>#REF!</v>
      </c>
      <c r="I60" s="9"/>
      <c r="J60" s="9"/>
    </row>
    <row r="61" spans="1:10" s="47" customFormat="1" ht="19.5" customHeight="1">
      <c r="A61" s="103" t="s">
        <v>73</v>
      </c>
      <c r="B61" s="104"/>
      <c r="C61" s="105">
        <f>SUM(C58:C60)</f>
        <v>3786400</v>
      </c>
      <c r="D61" s="21"/>
      <c r="E61" s="75" t="s">
        <v>79</v>
      </c>
      <c r="F61" s="68"/>
      <c r="G61" s="81" t="e">
        <f>SUM(G62)</f>
        <v>#REF!</v>
      </c>
      <c r="H61" s="98" t="e">
        <f>G61/C43-1</f>
        <v>#REF!</v>
      </c>
      <c r="I61" s="9"/>
      <c r="J61" s="9"/>
    </row>
    <row r="62" spans="1:10" s="47" customFormat="1" ht="19.5" customHeight="1">
      <c r="A62" s="47" t="s">
        <v>80</v>
      </c>
      <c r="B62" s="63" t="s">
        <v>20</v>
      </c>
      <c r="C62" s="97">
        <f>K9</f>
        <v>943992</v>
      </c>
      <c r="D62" s="21"/>
      <c r="E62" s="74"/>
      <c r="F62" s="67" t="s">
        <v>29</v>
      </c>
      <c r="G62" s="80" t="e">
        <f t="shared" si="0"/>
        <v>#REF!</v>
      </c>
      <c r="H62" s="101" t="e">
        <f>G62/C42-1</f>
        <v>#REF!</v>
      </c>
      <c r="I62" s="9"/>
      <c r="J62" s="9"/>
    </row>
    <row r="63" spans="1:10" s="47" customFormat="1" ht="19.5" customHeight="1">
      <c r="A63" s="103" t="s">
        <v>80</v>
      </c>
      <c r="B63" s="104"/>
      <c r="C63" s="105">
        <f>SUM(C62)</f>
        <v>943992</v>
      </c>
      <c r="D63" s="21"/>
      <c r="E63" s="75" t="s">
        <v>81</v>
      </c>
      <c r="F63" s="68"/>
      <c r="G63" s="81" t="e">
        <f>SUM(G64)</f>
        <v>#REF!</v>
      </c>
      <c r="H63" s="98" t="e">
        <f>G63/C49-1</f>
        <v>#REF!</v>
      </c>
      <c r="I63" s="9"/>
      <c r="J63" s="9"/>
    </row>
    <row r="64" spans="1:10" s="47" customFormat="1" ht="19.5" customHeight="1">
      <c r="A64" s="47" t="s">
        <v>74</v>
      </c>
      <c r="B64" s="63" t="s">
        <v>52</v>
      </c>
      <c r="C64" s="97">
        <f>K33</f>
        <v>848427</v>
      </c>
      <c r="D64" s="21"/>
      <c r="E64" s="74"/>
      <c r="F64" s="67" t="s">
        <v>54</v>
      </c>
      <c r="G64" s="80" t="e">
        <f t="shared" si="0"/>
        <v>#REF!</v>
      </c>
      <c r="H64" s="101" t="e">
        <f>G64/C48-1</f>
        <v>#REF!</v>
      </c>
      <c r="I64" s="9"/>
      <c r="J64" s="9"/>
    </row>
    <row r="65" spans="1:10" s="47" customFormat="1" ht="19.5" customHeight="1">
      <c r="A65" s="103" t="s">
        <v>74</v>
      </c>
      <c r="B65" s="104"/>
      <c r="C65" s="105">
        <f>SUM(C64)</f>
        <v>848427</v>
      </c>
      <c r="D65" s="21"/>
      <c r="E65" s="75" t="s">
        <v>85</v>
      </c>
      <c r="F65" s="68"/>
      <c r="G65" s="81" t="e">
        <f>SUM(G66)</f>
        <v>#REF!</v>
      </c>
      <c r="H65" s="98" t="e">
        <f>G65/C41-1</f>
        <v>#REF!</v>
      </c>
      <c r="I65" s="9"/>
      <c r="J65" s="9"/>
    </row>
    <row r="66" spans="1:10" s="47" customFormat="1" ht="19.5" customHeight="1">
      <c r="A66" s="47" t="s">
        <v>71</v>
      </c>
      <c r="B66" s="63" t="s">
        <v>17</v>
      </c>
      <c r="C66" s="97">
        <f>K46</f>
        <v>3111951</v>
      </c>
      <c r="D66" s="21"/>
      <c r="E66" s="74"/>
      <c r="F66" s="67" t="s">
        <v>59</v>
      </c>
      <c r="G66" s="80" t="e">
        <f t="shared" si="0"/>
        <v>#REF!</v>
      </c>
      <c r="H66" s="101" t="e">
        <f>G66/C40-1</f>
        <v>#REF!</v>
      </c>
      <c r="I66" s="9"/>
      <c r="J66" s="9"/>
    </row>
    <row r="67" spans="1:10" s="47" customFormat="1" ht="19.5" customHeight="1">
      <c r="A67" s="47" t="s">
        <v>71</v>
      </c>
      <c r="B67" s="63" t="s">
        <v>8</v>
      </c>
      <c r="C67" s="97">
        <f>K7</f>
        <v>8571144</v>
      </c>
      <c r="D67" s="21"/>
      <c r="E67" s="75" t="s">
        <v>82</v>
      </c>
      <c r="F67" s="68"/>
      <c r="G67" s="81" t="e">
        <f>SUM(G68)</f>
        <v>#REF!</v>
      </c>
      <c r="H67" s="98" t="e">
        <f>G67/C34-1</f>
        <v>#REF!</v>
      </c>
      <c r="I67" s="9"/>
      <c r="J67" s="9"/>
    </row>
    <row r="68" spans="1:10" s="47" customFormat="1" ht="19.5" customHeight="1" thickBot="1">
      <c r="A68" s="103" t="s">
        <v>71</v>
      </c>
      <c r="B68" s="104"/>
      <c r="C68" s="105">
        <f>SUM(C66:C67)</f>
        <v>11683095</v>
      </c>
      <c r="D68" s="21"/>
      <c r="E68" s="78"/>
      <c r="F68" s="71" t="s">
        <v>58</v>
      </c>
      <c r="G68" s="80" t="e">
        <f t="shared" si="0"/>
        <v>#REF!</v>
      </c>
      <c r="H68" s="93" t="e">
        <f>G68/C33-1</f>
        <v>#REF!</v>
      </c>
      <c r="I68" s="9"/>
      <c r="J68" s="9"/>
    </row>
    <row r="69" spans="1:10" s="38" customFormat="1" ht="18.75" customHeight="1" thickTop="1">
      <c r="A69" s="59"/>
      <c r="B69" s="106" t="s">
        <v>39</v>
      </c>
      <c r="C69" s="107">
        <v>165952091</v>
      </c>
      <c r="D69" s="9"/>
      <c r="E69" s="9"/>
      <c r="F69" s="106" t="s">
        <v>39</v>
      </c>
      <c r="G69" s="107">
        <v>181065860</v>
      </c>
      <c r="H69" s="108">
        <f>G69/C69-1</f>
        <v>0.09107308566542849</v>
      </c>
      <c r="I69" s="9"/>
      <c r="J69" s="9"/>
    </row>
    <row r="70" spans="1:10" s="9" customFormat="1" ht="21.75" customHeight="1">
      <c r="A70"/>
      <c r="B70" s="109"/>
      <c r="C70" s="110"/>
      <c r="D70" s="4"/>
      <c r="E70" s="19"/>
      <c r="F70" s="51"/>
      <c r="G70" s="19"/>
      <c r="H70" s="111"/>
      <c r="I70" s="51"/>
      <c r="J70"/>
    </row>
    <row r="71" spans="2:7" ht="12.75">
      <c r="B71" s="90" t="s">
        <v>63</v>
      </c>
      <c r="G71" s="25" t="s">
        <v>62</v>
      </c>
    </row>
    <row r="72" spans="2:7" ht="12.75">
      <c r="B72" s="90" t="s">
        <v>43</v>
      </c>
      <c r="G72" s="25" t="s">
        <v>61</v>
      </c>
    </row>
    <row r="73" spans="2:7" ht="12.75">
      <c r="B73" s="90" t="s">
        <v>44</v>
      </c>
      <c r="G73" s="25" t="s">
        <v>47</v>
      </c>
    </row>
    <row r="74" ht="12.75">
      <c r="G74" s="25"/>
    </row>
    <row r="75" spans="4:9" ht="12.75">
      <c r="D75" s="19"/>
      <c r="F75" s="56"/>
      <c r="I75" s="56"/>
    </row>
  </sheetData>
  <sheetProtection/>
  <printOptions horizontalCentered="1" verticalCentered="1"/>
  <pageMargins left="0.75" right="0.75" top="1" bottom="1" header="0" footer="0"/>
  <pageSetup fitToHeight="1" fitToWidth="1" horizontalDpi="400" verticalDpi="4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75" zoomScaleNormal="75" zoomScalePageLayoutView="0" workbookViewId="0" topLeftCell="A49">
      <selection activeCell="H73" sqref="H73"/>
    </sheetView>
  </sheetViews>
  <sheetFormatPr defaultColWidth="11.421875" defaultRowHeight="12.75"/>
  <cols>
    <col min="1" max="1" width="18.00390625" style="118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0" bestFit="1" customWidth="1"/>
  </cols>
  <sheetData>
    <row r="1" spans="1:9" s="116" customFormat="1" ht="12.75" customHeight="1">
      <c r="A1" s="112"/>
      <c r="B1" s="113"/>
      <c r="C1" s="114"/>
      <c r="D1" s="115"/>
      <c r="I1" s="117"/>
    </row>
    <row r="2" spans="2:4" ht="14.25">
      <c r="B2" s="26"/>
      <c r="C2" s="119" t="s">
        <v>64</v>
      </c>
      <c r="D2" s="19"/>
    </row>
    <row r="3" spans="3:4" ht="12.75">
      <c r="C3" s="121" t="s">
        <v>42</v>
      </c>
      <c r="D3" s="18"/>
    </row>
    <row r="4" spans="2:9" s="62" customFormat="1" ht="21.75" customHeight="1" thickBot="1">
      <c r="B4" s="22"/>
      <c r="C4" s="14"/>
      <c r="D4" s="20"/>
      <c r="I4" s="122"/>
    </row>
    <row r="5" spans="2:9" s="62" customFormat="1" ht="21.75" customHeight="1" thickBot="1">
      <c r="B5" s="15" t="s">
        <v>0</v>
      </c>
      <c r="C5" s="16" t="s">
        <v>1</v>
      </c>
      <c r="D5" s="17" t="s">
        <v>40</v>
      </c>
      <c r="F5" s="123"/>
      <c r="G5" s="123"/>
      <c r="H5" s="123"/>
      <c r="I5" s="124" t="s">
        <v>106</v>
      </c>
    </row>
    <row r="6" spans="1:9" s="127" customFormat="1" ht="19.5" customHeight="1" thickBot="1" thickTop="1">
      <c r="A6" s="125" t="s">
        <v>70</v>
      </c>
      <c r="B6" s="126"/>
      <c r="C6" s="33">
        <f>SUM(C7:C12)</f>
        <v>224298</v>
      </c>
      <c r="D6" s="34"/>
      <c r="F6" s="128" t="s">
        <v>70</v>
      </c>
      <c r="G6" s="128"/>
      <c r="H6" s="128" t="e">
        <f>SUM(H7:H12)</f>
        <v>#REF!</v>
      </c>
      <c r="I6" s="129" t="e">
        <f aca="true" t="shared" si="0" ref="I6:I38">H6/C6-1</f>
        <v>#REF!</v>
      </c>
    </row>
    <row r="7" spans="1:9" s="62" customFormat="1" ht="19.5" customHeight="1" thickBot="1">
      <c r="A7" s="130" t="s">
        <v>70</v>
      </c>
      <c r="B7" s="131" t="s">
        <v>89</v>
      </c>
      <c r="C7" s="83">
        <v>15046</v>
      </c>
      <c r="D7" s="84">
        <v>0.00858023863788712</v>
      </c>
      <c r="F7" s="123" t="s">
        <v>70</v>
      </c>
      <c r="G7" s="123" t="s">
        <v>19</v>
      </c>
      <c r="H7" s="123" t="e">
        <f>LOOKUP(G7,OPSAPTOS,OPSTOT)</f>
        <v>#REF!</v>
      </c>
      <c r="I7" s="132" t="e">
        <f t="shared" si="0"/>
        <v>#REF!</v>
      </c>
    </row>
    <row r="8" spans="1:9" s="62" customFormat="1" ht="19.5" customHeight="1" thickBot="1">
      <c r="A8" s="130" t="s">
        <v>70</v>
      </c>
      <c r="B8" s="133" t="s">
        <v>93</v>
      </c>
      <c r="C8" s="83">
        <v>8791</v>
      </c>
      <c r="D8" s="84">
        <v>0.08571075707052</v>
      </c>
      <c r="F8" s="123" t="s">
        <v>70</v>
      </c>
      <c r="G8" s="123" t="s">
        <v>30</v>
      </c>
      <c r="H8" s="123" t="e">
        <f>LOOKUP(G8,OPSAPTOS,OPSTOT)</f>
        <v>#REF!</v>
      </c>
      <c r="I8" s="132" t="e">
        <f t="shared" si="0"/>
        <v>#REF!</v>
      </c>
    </row>
    <row r="9" spans="1:9" s="62" customFormat="1" ht="16.5" thickBot="1">
      <c r="A9" s="134" t="s">
        <v>70</v>
      </c>
      <c r="B9" s="133" t="s">
        <v>96</v>
      </c>
      <c r="C9" s="83">
        <v>13584</v>
      </c>
      <c r="D9" s="84">
        <v>0.0609184629803187</v>
      </c>
      <c r="F9" s="123" t="s">
        <v>70</v>
      </c>
      <c r="G9" s="123" t="s">
        <v>22</v>
      </c>
      <c r="H9" s="123" t="e">
        <f aca="true" t="shared" si="1" ref="H9:H70">LOOKUP(G9,OPSAPTOS,OPSTOT)</f>
        <v>#REF!</v>
      </c>
      <c r="I9" s="132" t="e">
        <f t="shared" si="0"/>
        <v>#REF!</v>
      </c>
    </row>
    <row r="10" spans="1:9" s="62" customFormat="1" ht="19.5" customHeight="1" thickBot="1">
      <c r="A10" s="134" t="s">
        <v>70</v>
      </c>
      <c r="B10" s="133" t="s">
        <v>98</v>
      </c>
      <c r="C10" s="83">
        <v>26599</v>
      </c>
      <c r="D10" s="84">
        <v>0.0662631283572517</v>
      </c>
      <c r="F10" s="123" t="s">
        <v>70</v>
      </c>
      <c r="G10" s="123" t="s">
        <v>23</v>
      </c>
      <c r="H10" s="123" t="e">
        <f t="shared" si="1"/>
        <v>#REF!</v>
      </c>
      <c r="I10" s="132" t="e">
        <f t="shared" si="0"/>
        <v>#REF!</v>
      </c>
    </row>
    <row r="11" spans="1:9" s="62" customFormat="1" ht="16.5" thickBot="1">
      <c r="A11" s="130" t="s">
        <v>70</v>
      </c>
      <c r="B11" s="133" t="s">
        <v>5</v>
      </c>
      <c r="C11" s="83">
        <v>116047</v>
      </c>
      <c r="D11" s="84">
        <v>0.052866993286155</v>
      </c>
      <c r="F11" s="123" t="s">
        <v>70</v>
      </c>
      <c r="G11" s="123" t="s">
        <v>5</v>
      </c>
      <c r="H11" s="123" t="e">
        <f t="shared" si="1"/>
        <v>#REF!</v>
      </c>
      <c r="I11" s="132" t="e">
        <f t="shared" si="0"/>
        <v>#REF!</v>
      </c>
    </row>
    <row r="12" spans="1:9" s="62" customFormat="1" ht="19.5" customHeight="1" thickBot="1">
      <c r="A12" s="135" t="s">
        <v>70</v>
      </c>
      <c r="B12" s="136" t="s">
        <v>15</v>
      </c>
      <c r="C12" s="83">
        <v>44231</v>
      </c>
      <c r="D12" s="84">
        <v>0.149364654522776</v>
      </c>
      <c r="F12" s="123" t="s">
        <v>70</v>
      </c>
      <c r="G12" s="123" t="s">
        <v>15</v>
      </c>
      <c r="H12" s="123" t="e">
        <f t="shared" si="1"/>
        <v>#REF!</v>
      </c>
      <c r="I12" s="132" t="e">
        <f t="shared" si="0"/>
        <v>#REF!</v>
      </c>
    </row>
    <row r="13" spans="1:9" s="127" customFormat="1" ht="19.5" customHeight="1" thickBot="1">
      <c r="A13" s="125" t="s">
        <v>77</v>
      </c>
      <c r="B13" s="126"/>
      <c r="C13" s="33">
        <f>SUM(C14)</f>
        <v>9386</v>
      </c>
      <c r="D13" s="34"/>
      <c r="F13" s="128" t="s">
        <v>77</v>
      </c>
      <c r="G13" s="128"/>
      <c r="H13" s="128" t="e">
        <f>SUM(H14)</f>
        <v>#REF!</v>
      </c>
      <c r="I13" s="129" t="e">
        <f t="shared" si="0"/>
        <v>#REF!</v>
      </c>
    </row>
    <row r="14" spans="1:9" s="29" customFormat="1" ht="16.5" thickBot="1">
      <c r="A14" s="134" t="s">
        <v>77</v>
      </c>
      <c r="B14" s="137" t="s">
        <v>105</v>
      </c>
      <c r="C14" s="35">
        <v>9386</v>
      </c>
      <c r="D14" s="36">
        <v>-0.126721250465203</v>
      </c>
      <c r="F14" s="138" t="s">
        <v>77</v>
      </c>
      <c r="G14" s="138" t="s">
        <v>28</v>
      </c>
      <c r="H14" s="123" t="e">
        <f t="shared" si="1"/>
        <v>#REF!</v>
      </c>
      <c r="I14" s="139" t="e">
        <f t="shared" si="0"/>
        <v>#REF!</v>
      </c>
    </row>
    <row r="15" spans="1:9" s="127" customFormat="1" ht="19.5" customHeight="1" thickBot="1">
      <c r="A15" s="125" t="s">
        <v>72</v>
      </c>
      <c r="B15" s="126"/>
      <c r="C15" s="33">
        <f>SUM(C16:C18)</f>
        <v>256195</v>
      </c>
      <c r="D15" s="34"/>
      <c r="F15" s="128" t="s">
        <v>72</v>
      </c>
      <c r="G15" s="128"/>
      <c r="H15" s="128" t="e">
        <f>SUM(H16:H19)</f>
        <v>#REF!</v>
      </c>
      <c r="I15" s="129" t="e">
        <f t="shared" si="0"/>
        <v>#REF!</v>
      </c>
    </row>
    <row r="16" spans="1:9" s="62" customFormat="1" ht="19.5" customHeight="1" thickBot="1">
      <c r="A16" s="135" t="s">
        <v>72</v>
      </c>
      <c r="B16" s="137" t="s">
        <v>97</v>
      </c>
      <c r="C16" s="35">
        <v>48798</v>
      </c>
      <c r="D16" s="36">
        <v>0.0168368410085434</v>
      </c>
      <c r="F16" s="123" t="s">
        <v>72</v>
      </c>
      <c r="G16" s="123" t="s">
        <v>11</v>
      </c>
      <c r="H16" s="123" t="e">
        <f t="shared" si="1"/>
        <v>#REF!</v>
      </c>
      <c r="I16" s="132" t="e">
        <f t="shared" si="0"/>
        <v>#REF!</v>
      </c>
    </row>
    <row r="17" spans="1:9" s="62" customFormat="1" ht="19.5" customHeight="1" thickBot="1">
      <c r="A17" s="135" t="s">
        <v>72</v>
      </c>
      <c r="B17" s="137" t="s">
        <v>13</v>
      </c>
      <c r="C17" s="35">
        <v>29538</v>
      </c>
      <c r="D17" s="36">
        <v>-0.0879955539088551</v>
      </c>
      <c r="F17" s="123" t="s">
        <v>72</v>
      </c>
      <c r="G17" s="123" t="s">
        <v>13</v>
      </c>
      <c r="H17" s="123" t="e">
        <f t="shared" si="1"/>
        <v>#REF!</v>
      </c>
      <c r="I17" s="132" t="e">
        <f t="shared" si="0"/>
        <v>#REF!</v>
      </c>
    </row>
    <row r="18" spans="1:9" s="62" customFormat="1" ht="19.5" customHeight="1" thickBot="1">
      <c r="A18" s="130" t="s">
        <v>72</v>
      </c>
      <c r="B18" s="140" t="s">
        <v>56</v>
      </c>
      <c r="C18" s="35">
        <v>177859</v>
      </c>
      <c r="D18" s="36">
        <v>0.0524948517054465</v>
      </c>
      <c r="F18" s="123" t="s">
        <v>72</v>
      </c>
      <c r="G18" s="123" t="s">
        <v>6</v>
      </c>
      <c r="H18" s="123" t="e">
        <f t="shared" si="1"/>
        <v>#REF!</v>
      </c>
      <c r="I18" s="132" t="e">
        <f t="shared" si="0"/>
        <v>#REF!</v>
      </c>
    </row>
    <row r="19" spans="1:9" s="62" customFormat="1" ht="19.5" customHeight="1" thickBot="1">
      <c r="A19" s="130"/>
      <c r="B19" s="184" t="s">
        <v>88</v>
      </c>
      <c r="C19" s="83"/>
      <c r="D19" s="84"/>
      <c r="F19" s="123" t="s">
        <v>72</v>
      </c>
      <c r="G19" s="123" t="s">
        <v>88</v>
      </c>
      <c r="H19" s="123" t="e">
        <f t="shared" si="1"/>
        <v>#REF!</v>
      </c>
      <c r="I19" s="132" t="e">
        <f t="shared" si="0"/>
        <v>#REF!</v>
      </c>
    </row>
    <row r="20" spans="1:9" s="127" customFormat="1" ht="19.5" customHeight="1" thickBot="1">
      <c r="A20" s="125" t="s">
        <v>69</v>
      </c>
      <c r="B20" s="126"/>
      <c r="C20" s="33">
        <f>SUM(C21:C28)</f>
        <v>338881</v>
      </c>
      <c r="D20" s="34"/>
      <c r="F20" s="128" t="s">
        <v>69</v>
      </c>
      <c r="G20" s="128"/>
      <c r="H20" s="128" t="e">
        <f>SUM(H21:H28)</f>
        <v>#REF!</v>
      </c>
      <c r="I20" s="129" t="e">
        <f t="shared" si="0"/>
        <v>#REF!</v>
      </c>
    </row>
    <row r="21" spans="1:9" s="62" customFormat="1" ht="19.5" customHeight="1" thickBot="1">
      <c r="A21" s="130" t="s">
        <v>69</v>
      </c>
      <c r="B21" s="137" t="s">
        <v>94</v>
      </c>
      <c r="C21" s="35">
        <v>4082</v>
      </c>
      <c r="D21" s="36">
        <v>0.0713910761154856</v>
      </c>
      <c r="F21" s="123" t="s">
        <v>69</v>
      </c>
      <c r="G21" s="123" t="s">
        <v>49</v>
      </c>
      <c r="H21" s="123" t="e">
        <f t="shared" si="1"/>
        <v>#REF!</v>
      </c>
      <c r="I21" s="132" t="e">
        <f t="shared" si="0"/>
        <v>#REF!</v>
      </c>
    </row>
    <row r="22" spans="1:9" s="62" customFormat="1" ht="19.5" customHeight="1" thickBot="1">
      <c r="A22" s="135" t="s">
        <v>69</v>
      </c>
      <c r="B22" s="137" t="s">
        <v>95</v>
      </c>
      <c r="C22" s="35">
        <v>39865</v>
      </c>
      <c r="D22" s="36">
        <v>0.00428265524625268</v>
      </c>
      <c r="F22" s="123" t="s">
        <v>69</v>
      </c>
      <c r="G22" s="123" t="s">
        <v>10</v>
      </c>
      <c r="H22" s="123" t="e">
        <f t="shared" si="1"/>
        <v>#REF!</v>
      </c>
      <c r="I22" s="132" t="e">
        <f t="shared" si="0"/>
        <v>#REF!</v>
      </c>
    </row>
    <row r="23" spans="1:9" s="62" customFormat="1" ht="19.5" customHeight="1" thickBot="1">
      <c r="A23" s="130" t="s">
        <v>69</v>
      </c>
      <c r="B23" s="137" t="s">
        <v>3</v>
      </c>
      <c r="C23" s="35">
        <v>104659</v>
      </c>
      <c r="D23" s="36">
        <v>0.0496128851091142</v>
      </c>
      <c r="F23" s="123" t="s">
        <v>69</v>
      </c>
      <c r="G23" s="123" t="s">
        <v>3</v>
      </c>
      <c r="H23" s="123" t="e">
        <f t="shared" si="1"/>
        <v>#REF!</v>
      </c>
      <c r="I23" s="132" t="e">
        <f t="shared" si="0"/>
        <v>#REF!</v>
      </c>
    </row>
    <row r="24" spans="1:9" s="141" customFormat="1" ht="18.75" customHeight="1" thickBot="1">
      <c r="A24" s="134" t="s">
        <v>69</v>
      </c>
      <c r="B24" s="137" t="s">
        <v>50</v>
      </c>
      <c r="C24" s="35">
        <v>3346</v>
      </c>
      <c r="D24" s="36">
        <v>-0.00771055753262159</v>
      </c>
      <c r="F24" s="123" t="s">
        <v>69</v>
      </c>
      <c r="G24" s="123" t="s">
        <v>50</v>
      </c>
      <c r="H24" s="123" t="e">
        <f t="shared" si="1"/>
        <v>#REF!</v>
      </c>
      <c r="I24" s="142" t="e">
        <f t="shared" si="0"/>
        <v>#REF!</v>
      </c>
    </row>
    <row r="25" spans="1:9" s="62" customFormat="1" ht="19.5" customHeight="1" thickBot="1">
      <c r="A25" s="143" t="s">
        <v>69</v>
      </c>
      <c r="B25" s="137" t="s">
        <v>99</v>
      </c>
      <c r="C25" s="35">
        <v>19067</v>
      </c>
      <c r="D25" s="36">
        <v>0.0869342150267928</v>
      </c>
      <c r="F25" s="123" t="s">
        <v>69</v>
      </c>
      <c r="G25" s="123" t="s">
        <v>24</v>
      </c>
      <c r="H25" s="123" t="e">
        <f t="shared" si="1"/>
        <v>#REF!</v>
      </c>
      <c r="I25" s="132" t="e">
        <f t="shared" si="0"/>
        <v>#REF!</v>
      </c>
    </row>
    <row r="26" spans="1:9" s="62" customFormat="1" ht="19.5" customHeight="1" thickBot="1">
      <c r="A26" s="144" t="s">
        <v>69</v>
      </c>
      <c r="B26" s="137" t="s">
        <v>12</v>
      </c>
      <c r="C26" s="35">
        <v>48446</v>
      </c>
      <c r="D26" s="36">
        <v>0.0163425430591394</v>
      </c>
      <c r="F26" s="145" t="s">
        <v>69</v>
      </c>
      <c r="G26" s="145" t="s">
        <v>12</v>
      </c>
      <c r="H26" s="123" t="e">
        <f t="shared" si="1"/>
        <v>#REF!</v>
      </c>
      <c r="I26" s="132" t="e">
        <f t="shared" si="0"/>
        <v>#REF!</v>
      </c>
    </row>
    <row r="27" spans="1:9" s="62" customFormat="1" ht="19.5" customHeight="1" thickBot="1">
      <c r="A27" s="63" t="s">
        <v>69</v>
      </c>
      <c r="B27" s="137" t="s">
        <v>16</v>
      </c>
      <c r="C27" s="35">
        <v>56592</v>
      </c>
      <c r="D27" s="36">
        <v>0.0535016195688596</v>
      </c>
      <c r="F27" s="123" t="s">
        <v>69</v>
      </c>
      <c r="G27" s="123" t="s">
        <v>16</v>
      </c>
      <c r="H27" s="123" t="e">
        <f t="shared" si="1"/>
        <v>#REF!</v>
      </c>
      <c r="I27" s="132" t="e">
        <f t="shared" si="0"/>
        <v>#REF!</v>
      </c>
    </row>
    <row r="28" spans="1:9" s="62" customFormat="1" ht="19.5" customHeight="1" thickBot="1">
      <c r="A28" s="63" t="s">
        <v>69</v>
      </c>
      <c r="B28" s="137" t="s">
        <v>7</v>
      </c>
      <c r="C28" s="35">
        <v>62824</v>
      </c>
      <c r="D28" s="36">
        <v>0.00510359171266299</v>
      </c>
      <c r="F28" s="123" t="s">
        <v>69</v>
      </c>
      <c r="G28" s="123" t="s">
        <v>7</v>
      </c>
      <c r="H28" s="123" t="e">
        <f t="shared" si="1"/>
        <v>#REF!</v>
      </c>
      <c r="I28" s="132" t="e">
        <f t="shared" si="0"/>
        <v>#REF!</v>
      </c>
    </row>
    <row r="29" spans="1:9" s="127" customFormat="1" ht="19.5" customHeight="1" thickBot="1">
      <c r="A29" s="125" t="s">
        <v>78</v>
      </c>
      <c r="B29" s="126"/>
      <c r="C29" s="33">
        <f>SUM(C30)</f>
        <v>11643</v>
      </c>
      <c r="D29" s="34"/>
      <c r="F29" s="128" t="s">
        <v>78</v>
      </c>
      <c r="G29" s="128"/>
      <c r="H29" s="128" t="e">
        <f>SUM(H30)</f>
        <v>#REF!</v>
      </c>
      <c r="I29" s="129" t="e">
        <f t="shared" si="0"/>
        <v>#REF!</v>
      </c>
    </row>
    <row r="30" spans="1:9" s="62" customFormat="1" ht="19.5" customHeight="1" thickBot="1">
      <c r="A30" s="143" t="s">
        <v>78</v>
      </c>
      <c r="B30" s="137" t="s">
        <v>26</v>
      </c>
      <c r="C30" s="35">
        <v>11643</v>
      </c>
      <c r="D30" s="36">
        <v>0.0279886985696627</v>
      </c>
      <c r="F30" s="123" t="s">
        <v>78</v>
      </c>
      <c r="G30" s="123" t="s">
        <v>26</v>
      </c>
      <c r="H30" s="123" t="e">
        <f t="shared" si="1"/>
        <v>#REF!</v>
      </c>
      <c r="I30" s="132" t="e">
        <f t="shared" si="0"/>
        <v>#REF!</v>
      </c>
    </row>
    <row r="31" spans="1:9" s="127" customFormat="1" ht="19.5" customHeight="1" thickBot="1">
      <c r="A31" s="125" t="s">
        <v>76</v>
      </c>
      <c r="B31" s="126"/>
      <c r="C31" s="33">
        <f>SUM(C32:C34)</f>
        <v>26606</v>
      </c>
      <c r="D31" s="34"/>
      <c r="F31" s="128" t="s">
        <v>76</v>
      </c>
      <c r="G31" s="128"/>
      <c r="H31" s="128" t="e">
        <f>SUM(H32:H34)</f>
        <v>#REF!</v>
      </c>
      <c r="I31" s="129" t="e">
        <f t="shared" si="0"/>
        <v>#REF!</v>
      </c>
    </row>
    <row r="32" spans="1:9" s="62" customFormat="1" ht="19.5" customHeight="1" thickBot="1">
      <c r="A32" s="143" t="s">
        <v>76</v>
      </c>
      <c r="B32" s="137" t="s">
        <v>31</v>
      </c>
      <c r="C32" s="35">
        <v>5241</v>
      </c>
      <c r="D32" s="36">
        <v>0.664866581956798</v>
      </c>
      <c r="F32" s="123" t="s">
        <v>76</v>
      </c>
      <c r="G32" s="123" t="s">
        <v>31</v>
      </c>
      <c r="H32" s="123" t="e">
        <f t="shared" si="1"/>
        <v>#REF!</v>
      </c>
      <c r="I32" s="132" t="e">
        <f t="shared" si="0"/>
        <v>#REF!</v>
      </c>
    </row>
    <row r="33" spans="1:9" s="62" customFormat="1" ht="19.5" customHeight="1" thickBot="1">
      <c r="A33" s="143" t="s">
        <v>76</v>
      </c>
      <c r="B33" s="137" t="s">
        <v>103</v>
      </c>
      <c r="C33" s="35">
        <v>9979</v>
      </c>
      <c r="D33" s="36">
        <v>-0.12595252693352</v>
      </c>
      <c r="F33" s="123" t="s">
        <v>76</v>
      </c>
      <c r="G33" s="123" t="s">
        <v>35</v>
      </c>
      <c r="H33" s="123" t="e">
        <f t="shared" si="1"/>
        <v>#REF!</v>
      </c>
      <c r="I33" s="132" t="e">
        <f t="shared" si="0"/>
        <v>#REF!</v>
      </c>
    </row>
    <row r="34" spans="1:9" s="62" customFormat="1" ht="16.5" thickBot="1">
      <c r="A34" s="143" t="s">
        <v>76</v>
      </c>
      <c r="B34" s="137" t="s">
        <v>104</v>
      </c>
      <c r="C34" s="35">
        <v>11386</v>
      </c>
      <c r="D34" s="36">
        <v>0.277603231597846</v>
      </c>
      <c r="F34" s="123" t="s">
        <v>76</v>
      </c>
      <c r="G34" s="123" t="s">
        <v>37</v>
      </c>
      <c r="H34" s="123" t="e">
        <f t="shared" si="1"/>
        <v>#REF!</v>
      </c>
      <c r="I34" s="132" t="e">
        <f t="shared" si="0"/>
        <v>#REF!</v>
      </c>
    </row>
    <row r="35" spans="1:9" s="127" customFormat="1" ht="19.5" customHeight="1" thickBot="1">
      <c r="A35" s="125" t="s">
        <v>82</v>
      </c>
      <c r="B35" s="126"/>
      <c r="C35" s="33">
        <f>SUM(C36)</f>
        <v>1309</v>
      </c>
      <c r="D35" s="34"/>
      <c r="F35" s="128" t="s">
        <v>82</v>
      </c>
      <c r="G35" s="128"/>
      <c r="H35" s="128" t="e">
        <f>SUM(H36)</f>
        <v>#REF!</v>
      </c>
      <c r="I35" s="129" t="e">
        <f t="shared" si="0"/>
        <v>#REF!</v>
      </c>
    </row>
    <row r="36" spans="1:9" s="62" customFormat="1" ht="19.5" customHeight="1" thickBot="1">
      <c r="A36" s="63" t="s">
        <v>82</v>
      </c>
      <c r="B36" s="137" t="s">
        <v>58</v>
      </c>
      <c r="C36" s="35">
        <v>1309</v>
      </c>
      <c r="D36" s="36">
        <v>4.09338521400778</v>
      </c>
      <c r="F36" s="123" t="s">
        <v>82</v>
      </c>
      <c r="G36" s="123" t="s">
        <v>58</v>
      </c>
      <c r="H36" s="123" t="e">
        <f t="shared" si="1"/>
        <v>#REF!</v>
      </c>
      <c r="I36" s="132" t="e">
        <f t="shared" si="0"/>
        <v>#REF!</v>
      </c>
    </row>
    <row r="37" spans="1:9" s="127" customFormat="1" ht="19.5" customHeight="1" thickBot="1">
      <c r="A37" s="125" t="s">
        <v>68</v>
      </c>
      <c r="B37" s="126"/>
      <c r="C37" s="33">
        <f>SUM(C38:C41)</f>
        <v>384547</v>
      </c>
      <c r="D37" s="34"/>
      <c r="F37" s="128" t="s">
        <v>68</v>
      </c>
      <c r="G37" s="128"/>
      <c r="H37" s="128" t="e">
        <f>SUM(H38:H41)</f>
        <v>#REF!</v>
      </c>
      <c r="I37" s="129" t="e">
        <f t="shared" si="0"/>
        <v>#REF!</v>
      </c>
    </row>
    <row r="38" spans="1:9" s="62" customFormat="1" ht="16.5" thickBot="1">
      <c r="A38" s="63" t="s">
        <v>68</v>
      </c>
      <c r="B38" s="137" t="s">
        <v>2</v>
      </c>
      <c r="C38" s="35">
        <v>291369</v>
      </c>
      <c r="D38" s="36">
        <v>0.0331501311963691</v>
      </c>
      <c r="F38" s="123" t="s">
        <v>68</v>
      </c>
      <c r="G38" s="123" t="s">
        <v>2</v>
      </c>
      <c r="H38" s="123" t="e">
        <f t="shared" si="1"/>
        <v>#REF!</v>
      </c>
      <c r="I38" s="132" t="e">
        <f t="shared" si="0"/>
        <v>#REF!</v>
      </c>
    </row>
    <row r="39" spans="1:9" s="62" customFormat="1" ht="19.5" customHeight="1" thickBot="1">
      <c r="A39" s="63" t="s">
        <v>68</v>
      </c>
      <c r="B39" s="137" t="s">
        <v>21</v>
      </c>
      <c r="C39" s="35">
        <v>28668</v>
      </c>
      <c r="D39" s="36">
        <v>0.423577316516039</v>
      </c>
      <c r="F39" s="123" t="s">
        <v>68</v>
      </c>
      <c r="G39" s="123" t="s">
        <v>21</v>
      </c>
      <c r="H39" s="123" t="e">
        <f t="shared" si="1"/>
        <v>#REF!</v>
      </c>
      <c r="I39" s="132" t="e">
        <f aca="true" t="shared" si="2" ref="I39:I70">H39/C39-1</f>
        <v>#REF!</v>
      </c>
    </row>
    <row r="40" spans="1:9" s="62" customFormat="1" ht="16.5" thickBot="1">
      <c r="A40" s="134" t="s">
        <v>68</v>
      </c>
      <c r="B40" s="137" t="s">
        <v>101</v>
      </c>
      <c r="C40" s="35">
        <v>21608</v>
      </c>
      <c r="D40" s="36">
        <v>0.099419965401445</v>
      </c>
      <c r="F40" s="123" t="s">
        <v>68</v>
      </c>
      <c r="G40" s="123" t="s">
        <v>25</v>
      </c>
      <c r="H40" s="123" t="e">
        <f t="shared" si="1"/>
        <v>#REF!</v>
      </c>
      <c r="I40" s="132" t="e">
        <f t="shared" si="2"/>
        <v>#REF!</v>
      </c>
    </row>
    <row r="41" spans="1:9" s="62" customFormat="1" ht="19.5" customHeight="1" thickBot="1">
      <c r="A41" s="134" t="s">
        <v>68</v>
      </c>
      <c r="B41" s="137" t="s">
        <v>102</v>
      </c>
      <c r="C41" s="35">
        <v>42902</v>
      </c>
      <c r="D41" s="36">
        <v>-0.173387795996224</v>
      </c>
      <c r="F41" s="123" t="s">
        <v>68</v>
      </c>
      <c r="G41" s="123" t="s">
        <v>34</v>
      </c>
      <c r="H41" s="123" t="e">
        <f t="shared" si="1"/>
        <v>#REF!</v>
      </c>
      <c r="I41" s="132" t="e">
        <f t="shared" si="2"/>
        <v>#REF!</v>
      </c>
    </row>
    <row r="42" spans="1:9" s="127" customFormat="1" ht="19.5" customHeight="1" thickBot="1">
      <c r="A42" s="125" t="s">
        <v>85</v>
      </c>
      <c r="B42" s="126"/>
      <c r="C42" s="33">
        <f>SUM(C43)</f>
        <v>1981</v>
      </c>
      <c r="D42" s="34"/>
      <c r="F42" s="128" t="s">
        <v>85</v>
      </c>
      <c r="G42" s="128"/>
      <c r="H42" s="128" t="e">
        <f>SUM(H43)</f>
        <v>#REF!</v>
      </c>
      <c r="I42" s="129" t="e">
        <f t="shared" si="2"/>
        <v>#REF!</v>
      </c>
    </row>
    <row r="43" spans="1:9" s="62" customFormat="1" ht="19.5" customHeight="1" thickBot="1">
      <c r="A43" s="130" t="s">
        <v>85</v>
      </c>
      <c r="B43" s="137" t="s">
        <v>92</v>
      </c>
      <c r="C43" s="35">
        <v>1981</v>
      </c>
      <c r="D43" s="36" t="s">
        <v>87</v>
      </c>
      <c r="F43" s="123" t="s">
        <v>85</v>
      </c>
      <c r="G43" s="123" t="s">
        <v>59</v>
      </c>
      <c r="H43" s="123" t="e">
        <f t="shared" si="1"/>
        <v>#REF!</v>
      </c>
      <c r="I43" s="132" t="e">
        <f t="shared" si="2"/>
        <v>#REF!</v>
      </c>
    </row>
    <row r="44" spans="1:9" s="127" customFormat="1" ht="19.5" customHeight="1" thickBot="1">
      <c r="A44" s="125" t="s">
        <v>79</v>
      </c>
      <c r="B44" s="126"/>
      <c r="C44" s="33">
        <f>SUM(C45)</f>
        <v>8230</v>
      </c>
      <c r="D44" s="34"/>
      <c r="F44" s="128" t="s">
        <v>79</v>
      </c>
      <c r="G44" s="128"/>
      <c r="H44" s="128" t="e">
        <f>SUM(H45)</f>
        <v>#REF!</v>
      </c>
      <c r="I44" s="129" t="e">
        <f t="shared" si="2"/>
        <v>#REF!</v>
      </c>
    </row>
    <row r="45" spans="1:9" s="62" customFormat="1" ht="16.5" thickBot="1">
      <c r="A45" s="130" t="s">
        <v>79</v>
      </c>
      <c r="B45" s="137" t="s">
        <v>91</v>
      </c>
      <c r="C45" s="35">
        <v>8230</v>
      </c>
      <c r="D45" s="36">
        <v>-0.206670522459996</v>
      </c>
      <c r="F45" s="123" t="s">
        <v>79</v>
      </c>
      <c r="G45" s="123" t="s">
        <v>29</v>
      </c>
      <c r="H45" s="123" t="e">
        <f t="shared" si="1"/>
        <v>#REF!</v>
      </c>
      <c r="I45" s="132" t="e">
        <f t="shared" si="2"/>
        <v>#REF!</v>
      </c>
    </row>
    <row r="46" spans="1:9" s="127" customFormat="1" ht="19.5" customHeight="1" thickBot="1">
      <c r="A46" s="125" t="s">
        <v>84</v>
      </c>
      <c r="B46" s="126"/>
      <c r="C46" s="33">
        <f>SUM(C47:C49)</f>
        <v>49996</v>
      </c>
      <c r="D46" s="34"/>
      <c r="F46" s="128" t="s">
        <v>84</v>
      </c>
      <c r="G46" s="128"/>
      <c r="H46" s="128" t="e">
        <f>SUM(H47:H49)</f>
        <v>#REF!</v>
      </c>
      <c r="I46" s="129" t="e">
        <f t="shared" si="2"/>
        <v>#REF!</v>
      </c>
    </row>
    <row r="47" spans="1:9" s="62" customFormat="1" ht="19.5" customHeight="1" thickBot="1">
      <c r="A47" s="130" t="s">
        <v>84</v>
      </c>
      <c r="B47" s="137" t="s">
        <v>18</v>
      </c>
      <c r="C47" s="35">
        <v>12945</v>
      </c>
      <c r="D47" s="36">
        <v>0.0256714998811505</v>
      </c>
      <c r="F47" s="145" t="s">
        <v>84</v>
      </c>
      <c r="G47" s="145" t="s">
        <v>18</v>
      </c>
      <c r="H47" s="123" t="e">
        <f t="shared" si="1"/>
        <v>#REF!</v>
      </c>
      <c r="I47" s="132" t="e">
        <f t="shared" si="2"/>
        <v>#REF!</v>
      </c>
    </row>
    <row r="48" spans="1:9" s="62" customFormat="1" ht="19.5" customHeight="1" thickBot="1">
      <c r="A48" s="135" t="s">
        <v>84</v>
      </c>
      <c r="B48" s="137" t="s">
        <v>14</v>
      </c>
      <c r="C48" s="35">
        <v>21593</v>
      </c>
      <c r="D48" s="36">
        <v>0.170098623604639</v>
      </c>
      <c r="F48" s="123" t="s">
        <v>84</v>
      </c>
      <c r="G48" s="123" t="s">
        <v>14</v>
      </c>
      <c r="H48" s="123" t="e">
        <f t="shared" si="1"/>
        <v>#REF!</v>
      </c>
      <c r="I48" s="132" t="e">
        <f t="shared" si="2"/>
        <v>#REF!</v>
      </c>
    </row>
    <row r="49" spans="1:9" s="141" customFormat="1" ht="16.5" thickBot="1">
      <c r="A49" s="134" t="s">
        <v>84</v>
      </c>
      <c r="B49" s="137" t="s">
        <v>27</v>
      </c>
      <c r="C49" s="35">
        <v>15458</v>
      </c>
      <c r="D49" s="36">
        <v>0.149037389429867</v>
      </c>
      <c r="F49" s="123" t="s">
        <v>84</v>
      </c>
      <c r="G49" s="123" t="s">
        <v>27</v>
      </c>
      <c r="H49" s="123" t="e">
        <f t="shared" si="1"/>
        <v>#REF!</v>
      </c>
      <c r="I49" s="142" t="e">
        <f t="shared" si="2"/>
        <v>#REF!</v>
      </c>
    </row>
    <row r="50" spans="1:9" s="127" customFormat="1" ht="19.5" customHeight="1" thickBot="1">
      <c r="A50" s="125" t="s">
        <v>81</v>
      </c>
      <c r="B50" s="126"/>
      <c r="C50" s="33">
        <f>SUM(C51)</f>
        <v>2509</v>
      </c>
      <c r="D50" s="34"/>
      <c r="F50" s="128" t="s">
        <v>81</v>
      </c>
      <c r="G50" s="128"/>
      <c r="H50" s="128" t="e">
        <f>SUM(H51)</f>
        <v>#REF!</v>
      </c>
      <c r="I50" s="129" t="e">
        <f t="shared" si="2"/>
        <v>#REF!</v>
      </c>
    </row>
    <row r="51" spans="1:9" s="62" customFormat="1" ht="16.5" thickBot="1">
      <c r="A51" s="134" t="s">
        <v>81</v>
      </c>
      <c r="B51" s="137" t="s">
        <v>54</v>
      </c>
      <c r="C51" s="35">
        <v>2509</v>
      </c>
      <c r="D51" s="36">
        <v>0.544950738916256</v>
      </c>
      <c r="F51" s="123" t="s">
        <v>81</v>
      </c>
      <c r="G51" s="123" t="s">
        <v>54</v>
      </c>
      <c r="H51" s="123" t="e">
        <f t="shared" si="1"/>
        <v>#REF!</v>
      </c>
      <c r="I51" s="132" t="e">
        <f t="shared" si="2"/>
        <v>#REF!</v>
      </c>
    </row>
    <row r="52" spans="1:9" s="127" customFormat="1" ht="19.5" customHeight="1" thickBot="1">
      <c r="A52" s="125" t="s">
        <v>83</v>
      </c>
      <c r="B52" s="126"/>
      <c r="C52" s="33">
        <f>SUM(C53:C55)</f>
        <v>479257</v>
      </c>
      <c r="D52" s="34"/>
      <c r="F52" s="128" t="s">
        <v>83</v>
      </c>
      <c r="G52" s="128"/>
      <c r="H52" s="128" t="e">
        <f>SUM(H53:H55)</f>
        <v>#REF!</v>
      </c>
      <c r="I52" s="129" t="e">
        <f t="shared" si="2"/>
        <v>#REF!</v>
      </c>
    </row>
    <row r="53" spans="1:9" s="62" customFormat="1" ht="19.5" customHeight="1" thickBot="1">
      <c r="A53" s="130" t="s">
        <v>83</v>
      </c>
      <c r="B53" s="140" t="s">
        <v>55</v>
      </c>
      <c r="C53" s="35">
        <v>401503</v>
      </c>
      <c r="D53" s="36">
        <v>0.0461146835363884</v>
      </c>
      <c r="F53" s="123" t="s">
        <v>83</v>
      </c>
      <c r="G53" s="123" t="s">
        <v>4</v>
      </c>
      <c r="H53" s="123" t="e">
        <f t="shared" si="1"/>
        <v>#REF!</v>
      </c>
      <c r="I53" s="132" t="e">
        <f t="shared" si="2"/>
        <v>#REF!</v>
      </c>
    </row>
    <row r="54" spans="1:9" s="62" customFormat="1" ht="19.5" customHeight="1" thickBot="1">
      <c r="A54" s="134" t="s">
        <v>83</v>
      </c>
      <c r="B54" s="137" t="s">
        <v>60</v>
      </c>
      <c r="C54" s="39">
        <v>66404</v>
      </c>
      <c r="D54" s="36">
        <v>-0.0914265385983636</v>
      </c>
      <c r="F54" s="123" t="s">
        <v>83</v>
      </c>
      <c r="G54" s="123" t="s">
        <v>60</v>
      </c>
      <c r="H54" s="123" t="e">
        <f t="shared" si="1"/>
        <v>#REF!</v>
      </c>
      <c r="I54" s="132" t="e">
        <f t="shared" si="2"/>
        <v>#REF!</v>
      </c>
    </row>
    <row r="55" spans="1:9" s="62" customFormat="1" ht="19.5" customHeight="1" thickBot="1">
      <c r="A55" s="134" t="s">
        <v>83</v>
      </c>
      <c r="B55" s="137" t="s">
        <v>51</v>
      </c>
      <c r="C55" s="35">
        <v>11350</v>
      </c>
      <c r="D55" s="36">
        <v>0.232356134636265</v>
      </c>
      <c r="F55" s="123" t="s">
        <v>83</v>
      </c>
      <c r="G55" s="123" t="s">
        <v>51</v>
      </c>
      <c r="H55" s="123" t="e">
        <f t="shared" si="1"/>
        <v>#REF!</v>
      </c>
      <c r="I55" s="132" t="e">
        <f t="shared" si="2"/>
        <v>#REF!</v>
      </c>
    </row>
    <row r="56" spans="1:9" s="127" customFormat="1" ht="19.5" customHeight="1" thickBot="1">
      <c r="A56" s="125" t="s">
        <v>32</v>
      </c>
      <c r="B56" s="126"/>
      <c r="C56" s="33">
        <f>SUM(C57)</f>
        <v>9098</v>
      </c>
      <c r="D56" s="34"/>
      <c r="F56" s="128" t="s">
        <v>32</v>
      </c>
      <c r="G56" s="128"/>
      <c r="H56" s="128" t="e">
        <f>SUM(H57)</f>
        <v>#REF!</v>
      </c>
      <c r="I56" s="129" t="e">
        <f t="shared" si="2"/>
        <v>#REF!</v>
      </c>
    </row>
    <row r="57" spans="1:9" s="62" customFormat="1" ht="19.5" customHeight="1" thickBot="1">
      <c r="A57" s="134" t="s">
        <v>32</v>
      </c>
      <c r="B57" s="137" t="s">
        <v>100</v>
      </c>
      <c r="C57" s="35">
        <v>9098</v>
      </c>
      <c r="D57" s="36">
        <v>0.00898303205057114</v>
      </c>
      <c r="F57" s="123" t="s">
        <v>32</v>
      </c>
      <c r="G57" s="123" t="s">
        <v>32</v>
      </c>
      <c r="H57" s="123" t="e">
        <f t="shared" si="1"/>
        <v>#REF!</v>
      </c>
      <c r="I57" s="132" t="e">
        <f t="shared" si="2"/>
        <v>#REF!</v>
      </c>
    </row>
    <row r="58" spans="1:9" s="127" customFormat="1" ht="19.5" customHeight="1" thickBot="1">
      <c r="A58" s="125" t="s">
        <v>75</v>
      </c>
      <c r="B58" s="126"/>
      <c r="C58" s="33">
        <f>SUM(C59)</f>
        <v>10361</v>
      </c>
      <c r="D58" s="34"/>
      <c r="F58" s="128" t="s">
        <v>75</v>
      </c>
      <c r="G58" s="128"/>
      <c r="H58" s="128" t="e">
        <f>SUM(H59)</f>
        <v>#REF!</v>
      </c>
      <c r="I58" s="129" t="e">
        <f t="shared" si="2"/>
        <v>#REF!</v>
      </c>
    </row>
    <row r="59" spans="1:9" s="62" customFormat="1" ht="19.5" customHeight="1" thickBot="1">
      <c r="A59" s="134" t="s">
        <v>75</v>
      </c>
      <c r="B59" s="137" t="s">
        <v>33</v>
      </c>
      <c r="C59" s="35">
        <v>10361</v>
      </c>
      <c r="D59" s="36">
        <v>0.0631028114098092</v>
      </c>
      <c r="F59" s="123" t="s">
        <v>75</v>
      </c>
      <c r="G59" s="123" t="s">
        <v>33</v>
      </c>
      <c r="H59" s="123" t="e">
        <f t="shared" si="1"/>
        <v>#REF!</v>
      </c>
      <c r="I59" s="132" t="e">
        <f t="shared" si="2"/>
        <v>#REF!</v>
      </c>
    </row>
    <row r="60" spans="1:9" s="127" customFormat="1" ht="19.5" customHeight="1" thickBot="1">
      <c r="A60" s="125" t="s">
        <v>73</v>
      </c>
      <c r="B60" s="126"/>
      <c r="C60" s="33">
        <f>SUM(C61:C63)</f>
        <v>72395</v>
      </c>
      <c r="D60" s="34"/>
      <c r="F60" s="128" t="s">
        <v>73</v>
      </c>
      <c r="G60" s="128"/>
      <c r="H60" s="128" t="e">
        <f>SUM(H61:H63)</f>
        <v>#REF!</v>
      </c>
      <c r="I60" s="129" t="e">
        <f t="shared" si="2"/>
        <v>#REF!</v>
      </c>
    </row>
    <row r="61" spans="1:9" s="62" customFormat="1" ht="19.5" customHeight="1" thickBot="1">
      <c r="A61" s="135" t="s">
        <v>73</v>
      </c>
      <c r="B61" s="137" t="s">
        <v>9</v>
      </c>
      <c r="C61" s="35">
        <v>50361</v>
      </c>
      <c r="D61" s="36">
        <v>0.144334113476789</v>
      </c>
      <c r="F61" s="123" t="s">
        <v>73</v>
      </c>
      <c r="G61" s="123" t="s">
        <v>9</v>
      </c>
      <c r="H61" s="123" t="e">
        <f t="shared" si="1"/>
        <v>#REF!</v>
      </c>
      <c r="I61" s="132" t="e">
        <f t="shared" si="2"/>
        <v>#REF!</v>
      </c>
    </row>
    <row r="62" spans="1:9" s="62" customFormat="1" ht="19.5" customHeight="1" thickBot="1">
      <c r="A62" s="134" t="s">
        <v>73</v>
      </c>
      <c r="B62" s="137" t="s">
        <v>36</v>
      </c>
      <c r="C62" s="35">
        <v>9107</v>
      </c>
      <c r="D62" s="36">
        <v>0.0256785674062394</v>
      </c>
      <c r="F62" s="138" t="s">
        <v>73</v>
      </c>
      <c r="G62" s="138" t="s">
        <v>36</v>
      </c>
      <c r="H62" s="123" t="e">
        <f t="shared" si="1"/>
        <v>#REF!</v>
      </c>
      <c r="I62" s="132" t="e">
        <f t="shared" si="2"/>
        <v>#REF!</v>
      </c>
    </row>
    <row r="63" spans="1:9" s="29" customFormat="1" ht="16.5" thickBot="1">
      <c r="A63" s="134" t="s">
        <v>73</v>
      </c>
      <c r="B63" s="137" t="s">
        <v>38</v>
      </c>
      <c r="C63" s="35">
        <v>12927</v>
      </c>
      <c r="D63" s="36">
        <v>-0.0273869535776089</v>
      </c>
      <c r="F63" s="123" t="s">
        <v>73</v>
      </c>
      <c r="G63" s="123" t="s">
        <v>38</v>
      </c>
      <c r="H63" s="123" t="e">
        <f t="shared" si="1"/>
        <v>#REF!</v>
      </c>
      <c r="I63" s="139" t="e">
        <f t="shared" si="2"/>
        <v>#REF!</v>
      </c>
    </row>
    <row r="64" spans="1:9" s="127" customFormat="1" ht="19.5" customHeight="1" thickBot="1">
      <c r="A64" s="125" t="s">
        <v>80</v>
      </c>
      <c r="B64" s="126"/>
      <c r="C64" s="33">
        <f>SUM(C65)</f>
        <v>14198</v>
      </c>
      <c r="D64" s="34"/>
      <c r="F64" s="128" t="s">
        <v>86</v>
      </c>
      <c r="G64" s="128"/>
      <c r="H64" s="128" t="e">
        <f>SUM(H65)</f>
        <v>#REF!</v>
      </c>
      <c r="I64" s="129" t="e">
        <f t="shared" si="2"/>
        <v>#REF!</v>
      </c>
    </row>
    <row r="65" spans="1:9" s="62" customFormat="1" ht="16.5" thickBot="1">
      <c r="A65" s="130" t="s">
        <v>80</v>
      </c>
      <c r="B65" s="137" t="s">
        <v>90</v>
      </c>
      <c r="C65" s="35">
        <v>14198</v>
      </c>
      <c r="D65" s="36">
        <v>0.103442915986632</v>
      </c>
      <c r="F65" s="123" t="s">
        <v>86</v>
      </c>
      <c r="G65" s="123" t="s">
        <v>20</v>
      </c>
      <c r="H65" s="123" t="e">
        <f t="shared" si="1"/>
        <v>#REF!</v>
      </c>
      <c r="I65" s="132" t="e">
        <f t="shared" si="2"/>
        <v>#REF!</v>
      </c>
    </row>
    <row r="66" spans="1:9" s="127" customFormat="1" ht="19.5" customHeight="1" thickBot="1">
      <c r="A66" s="125" t="s">
        <v>74</v>
      </c>
      <c r="B66" s="126"/>
      <c r="C66" s="33">
        <f>SUM(C67)</f>
        <v>12003</v>
      </c>
      <c r="D66" s="34"/>
      <c r="F66" s="128" t="s">
        <v>74</v>
      </c>
      <c r="G66" s="128"/>
      <c r="H66" s="128" t="e">
        <f>SUM(H67)</f>
        <v>#REF!</v>
      </c>
      <c r="I66" s="129" t="e">
        <f t="shared" si="2"/>
        <v>#REF!</v>
      </c>
    </row>
    <row r="67" spans="1:9" s="62" customFormat="1" ht="16.5" thickBot="1">
      <c r="A67" s="134" t="s">
        <v>74</v>
      </c>
      <c r="B67" s="137" t="s">
        <v>52</v>
      </c>
      <c r="C67" s="35">
        <v>12003</v>
      </c>
      <c r="D67" s="36">
        <v>0.213404771532552</v>
      </c>
      <c r="F67" s="123" t="s">
        <v>74</v>
      </c>
      <c r="G67" s="123" t="s">
        <v>52</v>
      </c>
      <c r="H67" s="123" t="e">
        <f t="shared" si="1"/>
        <v>#REF!</v>
      </c>
      <c r="I67" s="132" t="e">
        <f t="shared" si="2"/>
        <v>#REF!</v>
      </c>
    </row>
    <row r="68" spans="1:9" s="127" customFormat="1" ht="19.5" customHeight="1" thickBot="1">
      <c r="A68" s="125" t="s">
        <v>71</v>
      </c>
      <c r="B68" s="126"/>
      <c r="C68" s="33">
        <f>SUM(C69:C70)</f>
        <v>144066</v>
      </c>
      <c r="D68" s="34"/>
      <c r="F68" s="128" t="s">
        <v>71</v>
      </c>
      <c r="G68" s="128"/>
      <c r="H68" s="128" t="e">
        <f>SUM(H69:H70)</f>
        <v>#REF!</v>
      </c>
      <c r="I68" s="129" t="e">
        <f t="shared" si="2"/>
        <v>#REF!</v>
      </c>
    </row>
    <row r="69" spans="1:9" s="62" customFormat="1" ht="16.5" thickBot="1">
      <c r="A69" s="135" t="s">
        <v>71</v>
      </c>
      <c r="B69" s="137" t="s">
        <v>8</v>
      </c>
      <c r="C69" s="146">
        <v>71387</v>
      </c>
      <c r="D69" s="147">
        <v>0.0723438133721891</v>
      </c>
      <c r="F69" s="123" t="s">
        <v>71</v>
      </c>
      <c r="G69" s="123" t="s">
        <v>8</v>
      </c>
      <c r="H69" s="123" t="e">
        <f t="shared" si="1"/>
        <v>#REF!</v>
      </c>
      <c r="I69" s="132" t="e">
        <f t="shared" si="2"/>
        <v>#REF!</v>
      </c>
    </row>
    <row r="70" spans="1:9" s="62" customFormat="1" ht="16.5" thickBot="1">
      <c r="A70" s="130" t="s">
        <v>71</v>
      </c>
      <c r="B70" s="137" t="s">
        <v>17</v>
      </c>
      <c r="C70" s="35">
        <v>72679</v>
      </c>
      <c r="D70" s="36">
        <v>0.108807420629472</v>
      </c>
      <c r="F70" s="123" t="s">
        <v>71</v>
      </c>
      <c r="G70" s="123" t="s">
        <v>17</v>
      </c>
      <c r="H70" s="123" t="e">
        <f t="shared" si="1"/>
        <v>#REF!</v>
      </c>
      <c r="I70" s="132" t="e">
        <f t="shared" si="2"/>
        <v>#REF!</v>
      </c>
    </row>
    <row r="71" spans="1:9" s="141" customFormat="1" ht="15.75" thickBot="1">
      <c r="A71" s="148"/>
      <c r="B71" s="149"/>
      <c r="C71" s="97"/>
      <c r="D71" s="150"/>
      <c r="F71" s="145"/>
      <c r="G71" s="145"/>
      <c r="H71" s="145"/>
      <c r="I71" s="151"/>
    </row>
    <row r="72" spans="1:9" s="155" customFormat="1" ht="17.25" thickBot="1" thickTop="1">
      <c r="A72" s="152"/>
      <c r="B72" s="153" t="s">
        <v>39</v>
      </c>
      <c r="C72" s="28">
        <v>2056959</v>
      </c>
      <c r="D72" s="154">
        <v>0.044766893486</v>
      </c>
      <c r="F72" s="156"/>
      <c r="G72" s="156"/>
      <c r="H72" s="156"/>
      <c r="I72" s="157"/>
    </row>
    <row r="73" spans="3:9" ht="15.75" thickTop="1">
      <c r="C73" s="5">
        <f>C6+C13+C15+C20+C29+C31+C35+C37+C42+C44+C46+C50+C52+C56+C58+C60+C64+C66+C68</f>
        <v>2056959</v>
      </c>
      <c r="F73" s="158"/>
      <c r="G73" s="158"/>
      <c r="H73" s="159" t="e">
        <f>H6+H13+H15+H20+H29+H31+H35+H37+H42+H44+H46+H50+H52+H56+H58+H60+H64+H66+H68</f>
        <v>#REF!</v>
      </c>
      <c r="I73" s="160" t="e">
        <f>H73/C73-1</f>
        <v>#REF!</v>
      </c>
    </row>
    <row r="75" spans="2:4" ht="15">
      <c r="B75" s="40" t="s">
        <v>45</v>
      </c>
      <c r="D75" s="19"/>
    </row>
    <row r="76" spans="2:4" ht="15">
      <c r="B76" s="40" t="s">
        <v>46</v>
      </c>
      <c r="D76" s="19"/>
    </row>
  </sheetData>
  <sheetProtection/>
  <printOptions horizontalCentered="1" verticalCentered="1"/>
  <pageMargins left="0.75" right="0.75" top="1" bottom="1" header="0" footer="0"/>
  <pageSetup fitToHeight="1" fitToWidth="1" horizontalDpi="400" verticalDpi="4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="75" zoomScaleNormal="75" zoomScaleSheetLayoutView="75" zoomScalePageLayoutView="0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6" customFormat="1" ht="12.75" customHeight="1">
      <c r="B1" s="113"/>
      <c r="C1" s="114"/>
      <c r="D1" s="115"/>
      <c r="E1" s="114"/>
      <c r="F1" s="161"/>
      <c r="G1" s="115"/>
    </row>
    <row r="2" spans="2:4" ht="14.25">
      <c r="B2" s="26"/>
      <c r="C2" s="119" t="s">
        <v>64</v>
      </c>
      <c r="D2" s="19"/>
    </row>
    <row r="3" spans="3:5" ht="12">
      <c r="C3" s="121" t="s">
        <v>42</v>
      </c>
      <c r="D3" s="18"/>
      <c r="E3" s="1"/>
    </row>
    <row r="4" spans="3:5" ht="18" customHeight="1" thickBot="1">
      <c r="C4" s="220"/>
      <c r="D4" s="220"/>
      <c r="E4" s="220"/>
    </row>
    <row r="5" spans="2:5" s="29" customFormat="1" ht="18.75" thickTop="1">
      <c r="B5" s="42"/>
      <c r="C5" s="223" t="s">
        <v>48</v>
      </c>
      <c r="D5" s="224"/>
      <c r="E5" s="224"/>
    </row>
    <row r="6" spans="2:5" s="29" customFormat="1" ht="16.5" thickBot="1">
      <c r="B6" s="43"/>
      <c r="C6" s="221" t="s">
        <v>41</v>
      </c>
      <c r="D6" s="222"/>
      <c r="E6" s="30"/>
    </row>
    <row r="7" spans="2:10" s="29" customFormat="1" ht="16.5" thickBot="1">
      <c r="B7" s="44" t="s">
        <v>0</v>
      </c>
      <c r="C7" s="162" t="s">
        <v>1</v>
      </c>
      <c r="D7" s="31" t="s">
        <v>40</v>
      </c>
      <c r="E7" s="32"/>
      <c r="J7" s="124" t="s">
        <v>106</v>
      </c>
    </row>
    <row r="8" spans="1:10" s="166" customFormat="1" ht="17.25" thickBot="1" thickTop="1">
      <c r="A8" s="125" t="s">
        <v>70</v>
      </c>
      <c r="B8" s="163"/>
      <c r="C8" s="164">
        <f>SUM(C9:C14)</f>
        <v>12100142</v>
      </c>
      <c r="D8" s="37"/>
      <c r="E8" s="165"/>
      <c r="G8" s="167" t="s">
        <v>70</v>
      </c>
      <c r="H8" s="168"/>
      <c r="I8" s="169" t="e">
        <f>SUM(I9:I14)</f>
        <v>#REF!</v>
      </c>
      <c r="J8" s="129" t="e">
        <f aca="true" t="shared" si="0" ref="J8:J39">I8/C8-1</f>
        <v>#REF!</v>
      </c>
    </row>
    <row r="9" spans="1:10" s="29" customFormat="1" ht="16.5" thickBot="1">
      <c r="A9" s="130" t="s">
        <v>70</v>
      </c>
      <c r="B9" s="170" t="s">
        <v>89</v>
      </c>
      <c r="C9" s="171">
        <v>51138</v>
      </c>
      <c r="D9" s="85">
        <v>-0.138409178980001</v>
      </c>
      <c r="E9" s="21"/>
      <c r="G9" s="141" t="s">
        <v>70</v>
      </c>
      <c r="H9" s="172" t="s">
        <v>19</v>
      </c>
      <c r="I9" s="173" t="e">
        <f aca="true" t="shared" si="1" ref="I9:I14">LOOKUP(H9,MERAPTOS,MERTOTCOM)</f>
        <v>#REF!</v>
      </c>
      <c r="J9" s="132" t="e">
        <f t="shared" si="0"/>
        <v>#REF!</v>
      </c>
    </row>
    <row r="10" spans="1:10" s="29" customFormat="1" ht="16.5" thickBot="1">
      <c r="A10" s="130" t="s">
        <v>70</v>
      </c>
      <c r="B10" s="174" t="s">
        <v>93</v>
      </c>
      <c r="C10" s="175">
        <v>0</v>
      </c>
      <c r="D10" s="86" t="s">
        <v>87</v>
      </c>
      <c r="E10" s="21"/>
      <c r="G10" s="141" t="s">
        <v>70</v>
      </c>
      <c r="H10" s="172" t="s">
        <v>30</v>
      </c>
      <c r="I10" s="173" t="e">
        <f t="shared" si="1"/>
        <v>#REF!</v>
      </c>
      <c r="J10" s="132" t="e">
        <f t="shared" si="0"/>
        <v>#REF!</v>
      </c>
    </row>
    <row r="11" spans="1:10" s="29" customFormat="1" ht="16.5" thickBot="1">
      <c r="A11" s="134" t="s">
        <v>70</v>
      </c>
      <c r="B11" s="174" t="s">
        <v>96</v>
      </c>
      <c r="C11" s="175">
        <v>85891</v>
      </c>
      <c r="D11" s="86">
        <v>-0.151283090088043</v>
      </c>
      <c r="E11" s="21"/>
      <c r="G11" s="141" t="s">
        <v>70</v>
      </c>
      <c r="H11" s="172" t="s">
        <v>22</v>
      </c>
      <c r="I11" s="173" t="e">
        <f t="shared" si="1"/>
        <v>#REF!</v>
      </c>
      <c r="J11" s="132" t="e">
        <f t="shared" si="0"/>
        <v>#REF!</v>
      </c>
    </row>
    <row r="12" spans="1:10" s="29" customFormat="1" ht="16.5" thickBot="1">
      <c r="A12" s="134" t="s">
        <v>70</v>
      </c>
      <c r="B12" s="174" t="s">
        <v>98</v>
      </c>
      <c r="C12" s="175">
        <v>98300</v>
      </c>
      <c r="D12" s="86">
        <v>-0.32976511096717</v>
      </c>
      <c r="E12" s="21"/>
      <c r="G12" s="141" t="s">
        <v>70</v>
      </c>
      <c r="H12" s="172" t="s">
        <v>23</v>
      </c>
      <c r="I12" s="173" t="e">
        <f t="shared" si="1"/>
        <v>#REF!</v>
      </c>
      <c r="J12" s="132" t="e">
        <f t="shared" si="0"/>
        <v>#REF!</v>
      </c>
    </row>
    <row r="13" spans="1:10" s="29" customFormat="1" ht="16.5" thickBot="1">
      <c r="A13" s="130" t="s">
        <v>70</v>
      </c>
      <c r="B13" s="174" t="s">
        <v>5</v>
      </c>
      <c r="C13" s="175">
        <v>6811326</v>
      </c>
      <c r="D13" s="86">
        <v>-0.00383864274648329</v>
      </c>
      <c r="E13" s="21"/>
      <c r="G13" s="141" t="s">
        <v>70</v>
      </c>
      <c r="H13" s="172" t="s">
        <v>5</v>
      </c>
      <c r="I13" s="173" t="e">
        <f t="shared" si="1"/>
        <v>#REF!</v>
      </c>
      <c r="J13" s="132" t="e">
        <f t="shared" si="0"/>
        <v>#REF!</v>
      </c>
    </row>
    <row r="14" spans="1:10" s="29" customFormat="1" ht="16.5" thickBot="1">
      <c r="A14" s="135" t="s">
        <v>70</v>
      </c>
      <c r="B14" s="174" t="s">
        <v>15</v>
      </c>
      <c r="C14" s="176">
        <v>5053487</v>
      </c>
      <c r="D14" s="177">
        <v>0.17865201139868</v>
      </c>
      <c r="E14" s="21"/>
      <c r="G14" s="141" t="s">
        <v>70</v>
      </c>
      <c r="H14" s="172" t="s">
        <v>15</v>
      </c>
      <c r="I14" s="173" t="e">
        <f t="shared" si="1"/>
        <v>#REF!</v>
      </c>
      <c r="J14" s="132" t="e">
        <f t="shared" si="0"/>
        <v>#REF!</v>
      </c>
    </row>
    <row r="15" spans="1:10" s="166" customFormat="1" ht="16.5" thickBot="1">
      <c r="A15" s="125" t="s">
        <v>77</v>
      </c>
      <c r="B15" s="163"/>
      <c r="C15" s="164">
        <f>SUM(C16)</f>
        <v>9160282</v>
      </c>
      <c r="D15" s="37"/>
      <c r="E15" s="165"/>
      <c r="G15" s="167" t="s">
        <v>77</v>
      </c>
      <c r="H15" s="168"/>
      <c r="I15" s="169" t="e">
        <f>SUM(I16)</f>
        <v>#REF!</v>
      </c>
      <c r="J15" s="129" t="e">
        <f t="shared" si="0"/>
        <v>#REF!</v>
      </c>
    </row>
    <row r="16" spans="1:10" s="29" customFormat="1" ht="16.5" thickBot="1">
      <c r="A16" s="134" t="s">
        <v>77</v>
      </c>
      <c r="B16" s="137" t="s">
        <v>105</v>
      </c>
      <c r="C16" s="39">
        <v>9160282</v>
      </c>
      <c r="D16" s="46">
        <v>0.0949989970787378</v>
      </c>
      <c r="E16" s="21"/>
      <c r="G16" s="141" t="s">
        <v>77</v>
      </c>
      <c r="H16" s="172" t="s">
        <v>28</v>
      </c>
      <c r="I16" s="173" t="e">
        <f>LOOKUP(H16,MERAPTOS,MERTOTCOM)</f>
        <v>#REF!</v>
      </c>
      <c r="J16" s="139" t="e">
        <f t="shared" si="0"/>
        <v>#REF!</v>
      </c>
    </row>
    <row r="17" spans="1:10" s="166" customFormat="1" ht="16.5" thickBot="1">
      <c r="A17" s="125" t="s">
        <v>72</v>
      </c>
      <c r="B17" s="163"/>
      <c r="C17" s="164">
        <f>SUM(C18:C20)</f>
        <v>28893973</v>
      </c>
      <c r="D17" s="37"/>
      <c r="E17" s="165"/>
      <c r="G17" s="167" t="s">
        <v>72</v>
      </c>
      <c r="H17" s="168"/>
      <c r="I17" s="169" t="e">
        <f>SUM(I18:I20)</f>
        <v>#REF!</v>
      </c>
      <c r="J17" s="129" t="e">
        <f t="shared" si="0"/>
        <v>#REF!</v>
      </c>
    </row>
    <row r="18" spans="1:10" s="29" customFormat="1" ht="16.5" thickBot="1">
      <c r="A18" s="135" t="s">
        <v>72</v>
      </c>
      <c r="B18" s="137" t="s">
        <v>97</v>
      </c>
      <c r="C18" s="39">
        <v>4510441</v>
      </c>
      <c r="D18" s="46">
        <v>0.0656149059988017</v>
      </c>
      <c r="E18" s="21"/>
      <c r="G18" s="141" t="s">
        <v>72</v>
      </c>
      <c r="H18" s="172" t="s">
        <v>11</v>
      </c>
      <c r="I18" s="173" t="e">
        <f>LOOKUP(H18,MERAPTOS,MERTOTCOM)</f>
        <v>#REF!</v>
      </c>
      <c r="J18" s="132" t="e">
        <f t="shared" si="0"/>
        <v>#REF!</v>
      </c>
    </row>
    <row r="19" spans="1:10" s="29" customFormat="1" ht="16.5" thickBot="1">
      <c r="A19" s="135" t="s">
        <v>72</v>
      </c>
      <c r="B19" s="137" t="s">
        <v>13</v>
      </c>
      <c r="C19" s="39">
        <v>3975395</v>
      </c>
      <c r="D19" s="46">
        <v>0.0729773417799074</v>
      </c>
      <c r="E19" s="21"/>
      <c r="G19" s="141" t="s">
        <v>72</v>
      </c>
      <c r="H19" s="172" t="s">
        <v>13</v>
      </c>
      <c r="I19" s="173" t="e">
        <f>LOOKUP(H19,MERAPTOS,MERTOTCOM)</f>
        <v>#REF!</v>
      </c>
      <c r="J19" s="132" t="e">
        <f t="shared" si="0"/>
        <v>#REF!</v>
      </c>
    </row>
    <row r="20" spans="1:10" s="29" customFormat="1" ht="16.5" thickBot="1">
      <c r="A20" s="130" t="s">
        <v>72</v>
      </c>
      <c r="B20" s="140" t="s">
        <v>56</v>
      </c>
      <c r="C20" s="39">
        <v>20408137</v>
      </c>
      <c r="D20" s="46">
        <v>0.0237134444254943</v>
      </c>
      <c r="E20" s="21"/>
      <c r="G20" s="141" t="s">
        <v>72</v>
      </c>
      <c r="H20" s="178" t="s">
        <v>6</v>
      </c>
      <c r="I20" s="173" t="e">
        <f>LOOKUP(H20,MERAPTOS,MERTOTCOM)</f>
        <v>#REF!</v>
      </c>
      <c r="J20" s="132" t="e">
        <f t="shared" si="0"/>
        <v>#REF!</v>
      </c>
    </row>
    <row r="21" spans="1:10" s="166" customFormat="1" ht="16.5" thickBot="1">
      <c r="A21" s="125" t="s">
        <v>69</v>
      </c>
      <c r="B21" s="163"/>
      <c r="C21" s="164">
        <f>SUM(C22:C29)</f>
        <v>87115351</v>
      </c>
      <c r="D21" s="37"/>
      <c r="E21" s="165"/>
      <c r="G21" s="167" t="s">
        <v>69</v>
      </c>
      <c r="H21" s="168"/>
      <c r="I21" s="169" t="e">
        <f>SUM(I22:I29)</f>
        <v>#REF!</v>
      </c>
      <c r="J21" s="129" t="e">
        <f t="shared" si="0"/>
        <v>#REF!</v>
      </c>
    </row>
    <row r="22" spans="1:10" s="29" customFormat="1" ht="16.5" thickBot="1">
      <c r="A22" s="130" t="s">
        <v>69</v>
      </c>
      <c r="B22" s="137" t="s">
        <v>94</v>
      </c>
      <c r="C22" s="39">
        <v>172947</v>
      </c>
      <c r="D22" s="48">
        <v>-0.00408851932257266</v>
      </c>
      <c r="E22" s="21"/>
      <c r="G22" s="141" t="s">
        <v>69</v>
      </c>
      <c r="H22" s="172" t="s">
        <v>49</v>
      </c>
      <c r="I22" s="173" t="e">
        <f aca="true" t="shared" si="2" ref="I22:I29">LOOKUP(H22,MERAPTOS,MERTOTCOM)</f>
        <v>#REF!</v>
      </c>
      <c r="J22" s="132" t="e">
        <f t="shared" si="0"/>
        <v>#REF!</v>
      </c>
    </row>
    <row r="23" spans="1:10" s="29" customFormat="1" ht="16.5" thickBot="1">
      <c r="A23" s="135" t="s">
        <v>69</v>
      </c>
      <c r="B23" s="137" t="s">
        <v>95</v>
      </c>
      <c r="C23" s="39">
        <v>3639811</v>
      </c>
      <c r="D23" s="46">
        <v>-0.014828947560736</v>
      </c>
      <c r="E23" s="21"/>
      <c r="G23" s="141" t="s">
        <v>69</v>
      </c>
      <c r="H23" s="172" t="s">
        <v>10</v>
      </c>
      <c r="I23" s="173" t="e">
        <f t="shared" si="2"/>
        <v>#REF!</v>
      </c>
      <c r="J23" s="132" t="e">
        <f t="shared" si="0"/>
        <v>#REF!</v>
      </c>
    </row>
    <row r="24" spans="1:10" s="29" customFormat="1" ht="16.5" thickBot="1">
      <c r="A24" s="130" t="s">
        <v>69</v>
      </c>
      <c r="B24" s="137" t="s">
        <v>3</v>
      </c>
      <c r="C24" s="39">
        <v>40934830</v>
      </c>
      <c r="D24" s="46">
        <v>0.0220921893280648</v>
      </c>
      <c r="E24" s="21"/>
      <c r="G24" s="179" t="s">
        <v>69</v>
      </c>
      <c r="H24" s="172" t="s">
        <v>3</v>
      </c>
      <c r="I24" s="173" t="e">
        <f t="shared" si="2"/>
        <v>#REF!</v>
      </c>
      <c r="J24" s="132" t="e">
        <f t="shared" si="0"/>
        <v>#REF!</v>
      </c>
    </row>
    <row r="25" spans="1:10" s="29" customFormat="1" ht="16.5" thickBot="1">
      <c r="A25" s="134" t="s">
        <v>69</v>
      </c>
      <c r="B25" s="137" t="s">
        <v>50</v>
      </c>
      <c r="C25" s="39">
        <v>3293</v>
      </c>
      <c r="D25" s="48">
        <v>0.202263599853961</v>
      </c>
      <c r="E25" s="21"/>
      <c r="G25" s="141" t="s">
        <v>69</v>
      </c>
      <c r="H25" s="172" t="s">
        <v>50</v>
      </c>
      <c r="I25" s="173" t="e">
        <f t="shared" si="2"/>
        <v>#REF!</v>
      </c>
      <c r="J25" s="142" t="e">
        <f t="shared" si="0"/>
        <v>#REF!</v>
      </c>
    </row>
    <row r="26" spans="1:10" s="29" customFormat="1" ht="16.5" thickBot="1">
      <c r="A26" s="143" t="s">
        <v>69</v>
      </c>
      <c r="B26" s="137" t="s">
        <v>99</v>
      </c>
      <c r="C26" s="39">
        <v>1502289</v>
      </c>
      <c r="D26" s="48">
        <v>0.048270477115536</v>
      </c>
      <c r="E26" s="21"/>
      <c r="G26" s="141" t="s">
        <v>69</v>
      </c>
      <c r="H26" s="172" t="s">
        <v>24</v>
      </c>
      <c r="I26" s="173" t="e">
        <f t="shared" si="2"/>
        <v>#REF!</v>
      </c>
      <c r="J26" s="132" t="e">
        <f t="shared" si="0"/>
        <v>#REF!</v>
      </c>
    </row>
    <row r="27" spans="1:10" s="29" customFormat="1" ht="16.5" thickBot="1">
      <c r="A27" s="144" t="s">
        <v>69</v>
      </c>
      <c r="B27" s="137" t="s">
        <v>12</v>
      </c>
      <c r="C27" s="39">
        <v>7996939</v>
      </c>
      <c r="D27" s="46">
        <v>0.0672836948984064</v>
      </c>
      <c r="E27" s="21"/>
      <c r="G27" s="141" t="s">
        <v>69</v>
      </c>
      <c r="H27" s="172" t="s">
        <v>12</v>
      </c>
      <c r="I27" s="173" t="e">
        <f t="shared" si="2"/>
        <v>#REF!</v>
      </c>
      <c r="J27" s="132" t="e">
        <f t="shared" si="0"/>
        <v>#REF!</v>
      </c>
    </row>
    <row r="28" spans="1:10" s="29" customFormat="1" ht="16.5" thickBot="1">
      <c r="A28" s="63" t="s">
        <v>69</v>
      </c>
      <c r="B28" s="137" t="s">
        <v>16</v>
      </c>
      <c r="C28" s="39">
        <v>23647190</v>
      </c>
      <c r="D28" s="46">
        <v>-0.00818435316959874</v>
      </c>
      <c r="E28" s="21"/>
      <c r="G28" s="141" t="s">
        <v>69</v>
      </c>
      <c r="H28" s="172" t="s">
        <v>16</v>
      </c>
      <c r="I28" s="173" t="e">
        <f t="shared" si="2"/>
        <v>#REF!</v>
      </c>
      <c r="J28" s="132" t="e">
        <f t="shared" si="0"/>
        <v>#REF!</v>
      </c>
    </row>
    <row r="29" spans="1:10" s="29" customFormat="1" ht="16.5" thickBot="1">
      <c r="A29" s="63" t="s">
        <v>69</v>
      </c>
      <c r="B29" s="137" t="s">
        <v>7</v>
      </c>
      <c r="C29" s="39">
        <v>9218052</v>
      </c>
      <c r="D29" s="46">
        <v>0.050464638241301</v>
      </c>
      <c r="E29" s="21"/>
      <c r="G29" s="141" t="s">
        <v>69</v>
      </c>
      <c r="H29" s="172" t="s">
        <v>7</v>
      </c>
      <c r="I29" s="173" t="e">
        <f t="shared" si="2"/>
        <v>#REF!</v>
      </c>
      <c r="J29" s="132" t="e">
        <f t="shared" si="0"/>
        <v>#REF!</v>
      </c>
    </row>
    <row r="30" spans="1:10" s="166" customFormat="1" ht="16.5" thickBot="1">
      <c r="A30" s="125" t="s">
        <v>78</v>
      </c>
      <c r="B30" s="163"/>
      <c r="C30" s="164">
        <f>SUM(C31)</f>
        <v>27274</v>
      </c>
      <c r="D30" s="37"/>
      <c r="E30" s="165"/>
      <c r="G30" s="167" t="s">
        <v>78</v>
      </c>
      <c r="H30" s="168"/>
      <c r="I30" s="169" t="e">
        <f>SUM(I31)</f>
        <v>#REF!</v>
      </c>
      <c r="J30" s="129" t="e">
        <f t="shared" si="0"/>
        <v>#REF!</v>
      </c>
    </row>
    <row r="31" spans="1:10" s="29" customFormat="1" ht="16.5" thickBot="1">
      <c r="A31" s="143" t="s">
        <v>78</v>
      </c>
      <c r="B31" s="137" t="s">
        <v>26</v>
      </c>
      <c r="C31" s="39">
        <v>27274</v>
      </c>
      <c r="D31" s="46">
        <v>-0.315016199110933</v>
      </c>
      <c r="E31" s="21"/>
      <c r="G31" s="141" t="s">
        <v>78</v>
      </c>
      <c r="H31" s="172" t="s">
        <v>26</v>
      </c>
      <c r="I31" s="173" t="e">
        <f>LOOKUP(H31,MERAPTOS,MERTOTCOM)</f>
        <v>#REF!</v>
      </c>
      <c r="J31" s="132" t="e">
        <f t="shared" si="0"/>
        <v>#REF!</v>
      </c>
    </row>
    <row r="32" spans="1:10" s="166" customFormat="1" ht="16.5" thickBot="1">
      <c r="A32" s="125" t="s">
        <v>76</v>
      </c>
      <c r="B32" s="163"/>
      <c r="C32" s="164">
        <f>SUM(C33:C35)</f>
        <v>678750</v>
      </c>
      <c r="D32" s="37"/>
      <c r="E32" s="165"/>
      <c r="G32" s="167" t="s">
        <v>76</v>
      </c>
      <c r="H32" s="168"/>
      <c r="I32" s="169" t="e">
        <f>SUM(I33:I35)</f>
        <v>#REF!</v>
      </c>
      <c r="J32" s="129" t="e">
        <f t="shared" si="0"/>
        <v>#REF!</v>
      </c>
    </row>
    <row r="33" spans="1:10" s="29" customFormat="1" ht="16.5" thickBot="1">
      <c r="A33" s="143" t="s">
        <v>76</v>
      </c>
      <c r="B33" s="137" t="s">
        <v>31</v>
      </c>
      <c r="C33" s="39">
        <v>33</v>
      </c>
      <c r="D33" s="48">
        <v>2.66666666666667</v>
      </c>
      <c r="E33" s="21"/>
      <c r="G33" s="141" t="s">
        <v>76</v>
      </c>
      <c r="H33" s="172" t="s">
        <v>31</v>
      </c>
      <c r="I33" s="173" t="e">
        <f>LOOKUP(H33,MERAPTOS,MERTOTCOM)</f>
        <v>#REF!</v>
      </c>
      <c r="J33" s="132" t="e">
        <f t="shared" si="0"/>
        <v>#REF!</v>
      </c>
    </row>
    <row r="34" spans="1:10" s="29" customFormat="1" ht="16.5" thickBot="1">
      <c r="A34" s="143" t="s">
        <v>76</v>
      </c>
      <c r="B34" s="137" t="s">
        <v>103</v>
      </c>
      <c r="C34" s="39">
        <v>500</v>
      </c>
      <c r="D34" s="46" t="s">
        <v>87</v>
      </c>
      <c r="E34" s="21"/>
      <c r="G34" s="141" t="s">
        <v>76</v>
      </c>
      <c r="H34" s="172" t="s">
        <v>35</v>
      </c>
      <c r="I34" s="173" t="e">
        <f>LOOKUP(H34,MERAPTOS,MERTOTCOM)</f>
        <v>#REF!</v>
      </c>
      <c r="J34" s="132" t="e">
        <f t="shared" si="0"/>
        <v>#REF!</v>
      </c>
    </row>
    <row r="35" spans="1:10" s="29" customFormat="1" ht="16.5" thickBot="1">
      <c r="A35" s="143" t="s">
        <v>76</v>
      </c>
      <c r="B35" s="137" t="s">
        <v>104</v>
      </c>
      <c r="C35" s="49">
        <v>678217</v>
      </c>
      <c r="D35" s="48">
        <v>2.25282372746414</v>
      </c>
      <c r="E35" s="21"/>
      <c r="G35" s="141" t="s">
        <v>76</v>
      </c>
      <c r="H35" s="172" t="s">
        <v>37</v>
      </c>
      <c r="I35" s="173" t="e">
        <f>LOOKUP(H35,MERAPTOS,MERTOTCOM)</f>
        <v>#REF!</v>
      </c>
      <c r="J35" s="132" t="e">
        <f t="shared" si="0"/>
        <v>#REF!</v>
      </c>
    </row>
    <row r="36" spans="1:10" s="166" customFormat="1" ht="16.5" thickBot="1">
      <c r="A36" s="125" t="s">
        <v>82</v>
      </c>
      <c r="B36" s="163"/>
      <c r="C36" s="164">
        <f>SUM(C37)</f>
        <v>0</v>
      </c>
      <c r="D36" s="37"/>
      <c r="E36" s="165"/>
      <c r="G36" s="167" t="s">
        <v>82</v>
      </c>
      <c r="H36" s="168"/>
      <c r="I36" s="169" t="e">
        <f>SUM(I37)</f>
        <v>#REF!</v>
      </c>
      <c r="J36" s="129" t="e">
        <f t="shared" si="0"/>
        <v>#REF!</v>
      </c>
    </row>
    <row r="37" spans="1:10" s="29" customFormat="1" ht="16.5" thickBot="1">
      <c r="A37" s="63" t="s">
        <v>82</v>
      </c>
      <c r="B37" s="137" t="s">
        <v>58</v>
      </c>
      <c r="C37" s="39">
        <v>0</v>
      </c>
      <c r="D37" s="46" t="s">
        <v>87</v>
      </c>
      <c r="E37" s="21"/>
      <c r="G37" s="141" t="s">
        <v>82</v>
      </c>
      <c r="H37" s="172" t="s">
        <v>58</v>
      </c>
      <c r="I37" s="173" t="e">
        <f>LOOKUP(H37,MERAPTOS,MERTOTCOM)</f>
        <v>#REF!</v>
      </c>
      <c r="J37" s="132" t="e">
        <f t="shared" si="0"/>
        <v>#REF!</v>
      </c>
    </row>
    <row r="38" spans="1:10" s="166" customFormat="1" ht="16.5" thickBot="1">
      <c r="A38" s="125" t="s">
        <v>68</v>
      </c>
      <c r="B38" s="163"/>
      <c r="C38" s="164">
        <f>SUM(C39:C42)</f>
        <v>85139166</v>
      </c>
      <c r="D38" s="37"/>
      <c r="E38" s="165"/>
      <c r="G38" s="167" t="s">
        <v>68</v>
      </c>
      <c r="H38" s="168"/>
      <c r="I38" s="169" t="e">
        <f>SUM(I39:I42)</f>
        <v>#REF!</v>
      </c>
      <c r="J38" s="129" t="e">
        <f t="shared" si="0"/>
        <v>#REF!</v>
      </c>
    </row>
    <row r="39" spans="1:10" s="29" customFormat="1" ht="16.5" thickBot="1">
      <c r="A39" s="63" t="s">
        <v>68</v>
      </c>
      <c r="B39" s="137" t="s">
        <v>2</v>
      </c>
      <c r="C39" s="39">
        <v>84984845</v>
      </c>
      <c r="D39" s="46">
        <v>0.212030042997231</v>
      </c>
      <c r="E39" s="21"/>
      <c r="G39" s="179" t="s">
        <v>68</v>
      </c>
      <c r="H39" s="172" t="s">
        <v>2</v>
      </c>
      <c r="I39" s="173" t="e">
        <f>LOOKUP(H39,MERAPTOS,MERTOTCOM)</f>
        <v>#REF!</v>
      </c>
      <c r="J39" s="132" t="e">
        <f t="shared" si="0"/>
        <v>#REF!</v>
      </c>
    </row>
    <row r="40" spans="1:10" s="29" customFormat="1" ht="16.5" thickBot="1">
      <c r="A40" s="63" t="s">
        <v>68</v>
      </c>
      <c r="B40" s="137" t="s">
        <v>21</v>
      </c>
      <c r="C40" s="39">
        <v>142973</v>
      </c>
      <c r="D40" s="46">
        <v>-0.5068995368119</v>
      </c>
      <c r="E40" s="21"/>
      <c r="G40" s="141" t="s">
        <v>68</v>
      </c>
      <c r="H40" s="172" t="s">
        <v>21</v>
      </c>
      <c r="I40" s="173" t="e">
        <f>LOOKUP(H40,MERAPTOS,MERTOTCOM)</f>
        <v>#REF!</v>
      </c>
      <c r="J40" s="132" t="e">
        <f aca="true" t="shared" si="3" ref="J40:J71">I40/C40-1</f>
        <v>#REF!</v>
      </c>
    </row>
    <row r="41" spans="1:10" s="29" customFormat="1" ht="16.5" thickBot="1">
      <c r="A41" s="134" t="s">
        <v>68</v>
      </c>
      <c r="B41" s="137" t="s">
        <v>101</v>
      </c>
      <c r="C41" s="39">
        <v>11348</v>
      </c>
      <c r="D41" s="46">
        <v>1.6986920332937</v>
      </c>
      <c r="E41" s="21"/>
      <c r="G41" s="141" t="s">
        <v>68</v>
      </c>
      <c r="H41" s="172" t="s">
        <v>25</v>
      </c>
      <c r="I41" s="173" t="e">
        <f>LOOKUP(H41,MERAPTOS,MERTOTCOM)</f>
        <v>#REF!</v>
      </c>
      <c r="J41" s="132" t="e">
        <f t="shared" si="3"/>
        <v>#REF!</v>
      </c>
    </row>
    <row r="42" spans="1:10" s="29" customFormat="1" ht="16.5" thickBot="1">
      <c r="A42" s="134" t="s">
        <v>68</v>
      </c>
      <c r="B42" s="137" t="s">
        <v>102</v>
      </c>
      <c r="C42" s="49" t="s">
        <v>87</v>
      </c>
      <c r="D42" s="48" t="s">
        <v>87</v>
      </c>
      <c r="E42" s="21"/>
      <c r="G42" s="141" t="s">
        <v>68</v>
      </c>
      <c r="H42" s="172" t="s">
        <v>34</v>
      </c>
      <c r="I42" s="173" t="e">
        <f>LOOKUP(H42,MERAPTOS,MERTOTCOM)</f>
        <v>#REF!</v>
      </c>
      <c r="J42" s="132" t="e">
        <f t="shared" si="3"/>
        <v>#REF!</v>
      </c>
    </row>
    <row r="43" spans="1:10" s="166" customFormat="1" ht="16.5" thickBot="1">
      <c r="A43" s="125" t="s">
        <v>85</v>
      </c>
      <c r="B43" s="163"/>
      <c r="C43" s="164">
        <f>SUM(C44)</f>
        <v>8148</v>
      </c>
      <c r="D43" s="37"/>
      <c r="E43" s="165"/>
      <c r="G43" s="167" t="s">
        <v>85</v>
      </c>
      <c r="H43" s="168"/>
      <c r="I43" s="169" t="e">
        <f>SUM(I44)</f>
        <v>#REF!</v>
      </c>
      <c r="J43" s="129" t="e">
        <f t="shared" si="3"/>
        <v>#REF!</v>
      </c>
    </row>
    <row r="44" spans="1:10" s="29" customFormat="1" ht="16.5" thickBot="1">
      <c r="A44" s="130" t="s">
        <v>85</v>
      </c>
      <c r="B44" s="137" t="s">
        <v>92</v>
      </c>
      <c r="C44" s="39">
        <v>8148</v>
      </c>
      <c r="D44" s="46" t="s">
        <v>87</v>
      </c>
      <c r="E44" s="21"/>
      <c r="G44" s="141" t="s">
        <v>85</v>
      </c>
      <c r="H44" s="172" t="s">
        <v>59</v>
      </c>
      <c r="I44" s="173" t="e">
        <f>LOOKUP(H44,MERAPTOS,MERTOTCOM)</f>
        <v>#REF!</v>
      </c>
      <c r="J44" s="132" t="e">
        <f t="shared" si="3"/>
        <v>#REF!</v>
      </c>
    </row>
    <row r="45" spans="1:10" s="166" customFormat="1" ht="16.5" thickBot="1">
      <c r="A45" s="125" t="s">
        <v>79</v>
      </c>
      <c r="B45" s="163"/>
      <c r="C45" s="164">
        <f>SUM(C46)</f>
        <v>0</v>
      </c>
      <c r="D45" s="37"/>
      <c r="E45" s="165"/>
      <c r="G45" s="167" t="s">
        <v>79</v>
      </c>
      <c r="H45" s="168"/>
      <c r="I45" s="169" t="e">
        <f>SUM(I46)</f>
        <v>#REF!</v>
      </c>
      <c r="J45" s="129" t="e">
        <f t="shared" si="3"/>
        <v>#REF!</v>
      </c>
    </row>
    <row r="46" spans="1:10" s="29" customFormat="1" ht="16.5" thickBot="1">
      <c r="A46" s="130" t="s">
        <v>79</v>
      </c>
      <c r="B46" s="137" t="s">
        <v>91</v>
      </c>
      <c r="C46" s="39">
        <v>0</v>
      </c>
      <c r="D46" s="46">
        <v>-1</v>
      </c>
      <c r="E46" s="21"/>
      <c r="G46" s="141" t="s">
        <v>79</v>
      </c>
      <c r="H46" s="172" t="s">
        <v>29</v>
      </c>
      <c r="I46" s="173" t="e">
        <f>LOOKUP(H46,MERAPTOS,MERTOTCOM)</f>
        <v>#REF!</v>
      </c>
      <c r="J46" s="132" t="e">
        <f t="shared" si="3"/>
        <v>#REF!</v>
      </c>
    </row>
    <row r="47" spans="1:10" s="166" customFormat="1" ht="16.5" thickBot="1">
      <c r="A47" s="125" t="s">
        <v>84</v>
      </c>
      <c r="B47" s="163"/>
      <c r="C47" s="164">
        <f>SUM(C48:C50)</f>
        <v>6507526</v>
      </c>
      <c r="D47" s="37"/>
      <c r="E47" s="165"/>
      <c r="G47" s="167" t="s">
        <v>84</v>
      </c>
      <c r="H47" s="168"/>
      <c r="I47" s="169" t="e">
        <f>SUM(I48:I50)</f>
        <v>#REF!</v>
      </c>
      <c r="J47" s="129" t="e">
        <f t="shared" si="3"/>
        <v>#REF!</v>
      </c>
    </row>
    <row r="48" spans="1:10" s="29" customFormat="1" ht="16.5" thickBot="1">
      <c r="A48" s="130" t="s">
        <v>84</v>
      </c>
      <c r="B48" s="137" t="s">
        <v>18</v>
      </c>
      <c r="C48" s="39">
        <v>539184</v>
      </c>
      <c r="D48" s="46">
        <v>-0.0050927771135025</v>
      </c>
      <c r="E48" s="21"/>
      <c r="G48" s="141" t="s">
        <v>84</v>
      </c>
      <c r="H48" s="172" t="s">
        <v>18</v>
      </c>
      <c r="I48" s="173" t="e">
        <f>LOOKUP(H48,MERAPTOS,MERTOTCOM)</f>
        <v>#REF!</v>
      </c>
      <c r="J48" s="132" t="e">
        <f t="shared" si="3"/>
        <v>#REF!</v>
      </c>
    </row>
    <row r="49" spans="1:10" s="29" customFormat="1" ht="16.5" thickBot="1">
      <c r="A49" s="135" t="s">
        <v>84</v>
      </c>
      <c r="B49" s="137" t="s">
        <v>14</v>
      </c>
      <c r="C49" s="39">
        <v>4938613</v>
      </c>
      <c r="D49" s="46">
        <v>-0.0714386439647995</v>
      </c>
      <c r="E49" s="21"/>
      <c r="G49" s="141" t="s">
        <v>84</v>
      </c>
      <c r="H49" s="172" t="s">
        <v>14</v>
      </c>
      <c r="I49" s="173" t="e">
        <f>LOOKUP(H49,MERAPTOS,MERTOTCOM)</f>
        <v>#REF!</v>
      </c>
      <c r="J49" s="132" t="e">
        <f t="shared" si="3"/>
        <v>#REF!</v>
      </c>
    </row>
    <row r="50" spans="1:10" s="29" customFormat="1" ht="16.5" thickBot="1">
      <c r="A50" s="134" t="s">
        <v>84</v>
      </c>
      <c r="B50" s="137" t="s">
        <v>27</v>
      </c>
      <c r="C50" s="39">
        <v>1029729</v>
      </c>
      <c r="D50" s="46">
        <v>-0.0922755236877064</v>
      </c>
      <c r="E50" s="21"/>
      <c r="G50" s="141" t="s">
        <v>84</v>
      </c>
      <c r="H50" s="172" t="s">
        <v>27</v>
      </c>
      <c r="I50" s="173" t="e">
        <f>LOOKUP(H50,MERAPTOS,MERTOTCOM)</f>
        <v>#REF!</v>
      </c>
      <c r="J50" s="142" t="e">
        <f t="shared" si="3"/>
        <v>#REF!</v>
      </c>
    </row>
    <row r="51" spans="1:10" s="166" customFormat="1" ht="16.5" thickBot="1">
      <c r="A51" s="125" t="s">
        <v>81</v>
      </c>
      <c r="B51" s="163"/>
      <c r="C51" s="164">
        <f>SUM(C52)</f>
        <v>8</v>
      </c>
      <c r="D51" s="37"/>
      <c r="E51" s="165"/>
      <c r="G51" s="167" t="s">
        <v>81</v>
      </c>
      <c r="H51" s="168"/>
      <c r="I51" s="169" t="e">
        <f>SUM(I52)</f>
        <v>#REF!</v>
      </c>
      <c r="J51" s="129" t="e">
        <f t="shared" si="3"/>
        <v>#REF!</v>
      </c>
    </row>
    <row r="52" spans="1:10" s="29" customFormat="1" ht="16.5" thickBot="1">
      <c r="A52" s="134" t="s">
        <v>81</v>
      </c>
      <c r="B52" s="137" t="s">
        <v>54</v>
      </c>
      <c r="C52" s="39">
        <v>8</v>
      </c>
      <c r="D52" s="48">
        <v>-0.932203389830508</v>
      </c>
      <c r="E52" s="21"/>
      <c r="G52" s="141" t="s">
        <v>81</v>
      </c>
      <c r="H52" s="172" t="s">
        <v>54</v>
      </c>
      <c r="I52" s="173" t="e">
        <f>LOOKUP(H52,MERAPTOS,MERTOTCOM)</f>
        <v>#REF!</v>
      </c>
      <c r="J52" s="132" t="e">
        <f t="shared" si="3"/>
        <v>#REF!</v>
      </c>
    </row>
    <row r="53" spans="1:10" s="166" customFormat="1" ht="16.5" thickBot="1">
      <c r="A53" s="125" t="s">
        <v>83</v>
      </c>
      <c r="B53" s="163"/>
      <c r="C53" s="164">
        <f>SUM(C54:C56)</f>
        <v>341176545</v>
      </c>
      <c r="D53" s="37"/>
      <c r="E53" s="165"/>
      <c r="G53" s="167" t="s">
        <v>83</v>
      </c>
      <c r="H53" s="168"/>
      <c r="I53" s="169" t="e">
        <f>SUM(I54:I56)</f>
        <v>#REF!</v>
      </c>
      <c r="J53" s="129" t="e">
        <f t="shared" si="3"/>
        <v>#REF!</v>
      </c>
    </row>
    <row r="54" spans="1:10" s="29" customFormat="1" ht="16.5" thickBot="1">
      <c r="A54" s="130" t="s">
        <v>83</v>
      </c>
      <c r="B54" s="140" t="s">
        <v>55</v>
      </c>
      <c r="C54" s="39">
        <v>341176527</v>
      </c>
      <c r="D54" s="46">
        <v>0.11122978108671</v>
      </c>
      <c r="E54" s="21"/>
      <c r="G54" s="141" t="s">
        <v>83</v>
      </c>
      <c r="H54" s="178" t="s">
        <v>4</v>
      </c>
      <c r="I54" s="173" t="e">
        <f>LOOKUP(H54,MERAPTOS,MERTOTCOM)</f>
        <v>#REF!</v>
      </c>
      <c r="J54" s="132" t="e">
        <f t="shared" si="3"/>
        <v>#REF!</v>
      </c>
    </row>
    <row r="55" spans="1:10" s="29" customFormat="1" ht="16.5" thickBot="1">
      <c r="A55" s="134" t="s">
        <v>83</v>
      </c>
      <c r="B55" s="137" t="s">
        <v>60</v>
      </c>
      <c r="C55" s="49">
        <v>0</v>
      </c>
      <c r="D55" s="48" t="s">
        <v>87</v>
      </c>
      <c r="E55" s="21"/>
      <c r="G55" s="141" t="s">
        <v>83</v>
      </c>
      <c r="H55" s="172" t="s">
        <v>60</v>
      </c>
      <c r="I55" s="173" t="e">
        <f>LOOKUP(H55,MERAPTOS,MERTOTCOM)</f>
        <v>#REF!</v>
      </c>
      <c r="J55" s="132" t="e">
        <f t="shared" si="3"/>
        <v>#REF!</v>
      </c>
    </row>
    <row r="56" spans="1:10" s="29" customFormat="1" ht="16.5" thickBot="1">
      <c r="A56" s="134" t="s">
        <v>83</v>
      </c>
      <c r="B56" s="137" t="s">
        <v>51</v>
      </c>
      <c r="C56" s="39">
        <v>18</v>
      </c>
      <c r="D56" s="46">
        <v>-0.984140969162996</v>
      </c>
      <c r="E56" s="21"/>
      <c r="G56" s="141" t="s">
        <v>83</v>
      </c>
      <c r="H56" s="172" t="s">
        <v>51</v>
      </c>
      <c r="I56" s="173" t="e">
        <f>LOOKUP(H56,MERAPTOS,MERTOTCOM)</f>
        <v>#REF!</v>
      </c>
      <c r="J56" s="132" t="e">
        <f t="shared" si="3"/>
        <v>#REF!</v>
      </c>
    </row>
    <row r="57" spans="1:10" s="166" customFormat="1" ht="16.5" thickBot="1">
      <c r="A57" s="125" t="s">
        <v>32</v>
      </c>
      <c r="B57" s="163"/>
      <c r="C57" s="164">
        <f>SUM(C58)</f>
        <v>387392</v>
      </c>
      <c r="D57" s="37"/>
      <c r="E57" s="165"/>
      <c r="G57" s="167" t="s">
        <v>32</v>
      </c>
      <c r="H57" s="168"/>
      <c r="I57" s="169" t="e">
        <f>SUM(I58)</f>
        <v>#REF!</v>
      </c>
      <c r="J57" s="129" t="e">
        <f t="shared" si="3"/>
        <v>#REF!</v>
      </c>
    </row>
    <row r="58" spans="1:10" s="29" customFormat="1" ht="16.5" thickBot="1">
      <c r="A58" s="134" t="s">
        <v>32</v>
      </c>
      <c r="B58" s="137" t="s">
        <v>100</v>
      </c>
      <c r="C58" s="49">
        <v>387392</v>
      </c>
      <c r="D58" s="48">
        <v>-0.191761387344984</v>
      </c>
      <c r="E58" s="21"/>
      <c r="G58" s="141" t="s">
        <v>32</v>
      </c>
      <c r="H58" s="172" t="s">
        <v>32</v>
      </c>
      <c r="I58" s="173" t="e">
        <f>LOOKUP(H58,MERAPTOS,MERTOTCOM)</f>
        <v>#REF!</v>
      </c>
      <c r="J58" s="132" t="e">
        <f t="shared" si="3"/>
        <v>#REF!</v>
      </c>
    </row>
    <row r="59" spans="1:10" s="166" customFormat="1" ht="16.5" thickBot="1">
      <c r="A59" s="125" t="s">
        <v>75</v>
      </c>
      <c r="B59" s="163"/>
      <c r="C59" s="164">
        <f>SUM(C60)</f>
        <v>119427</v>
      </c>
      <c r="D59" s="37"/>
      <c r="E59" s="165"/>
      <c r="G59" s="167" t="s">
        <v>75</v>
      </c>
      <c r="H59" s="168"/>
      <c r="I59" s="169" t="e">
        <f>SUM(I60)</f>
        <v>#REF!</v>
      </c>
      <c r="J59" s="129" t="e">
        <f t="shared" si="3"/>
        <v>#REF!</v>
      </c>
    </row>
    <row r="60" spans="1:10" s="29" customFormat="1" ht="16.5" thickBot="1">
      <c r="A60" s="134" t="s">
        <v>75</v>
      </c>
      <c r="B60" s="137" t="s">
        <v>33</v>
      </c>
      <c r="C60" s="49">
        <v>119427</v>
      </c>
      <c r="D60" s="48">
        <v>-0.358870707981705</v>
      </c>
      <c r="E60" s="21"/>
      <c r="G60" s="141" t="s">
        <v>75</v>
      </c>
      <c r="H60" s="172" t="s">
        <v>33</v>
      </c>
      <c r="I60" s="173" t="e">
        <f>LOOKUP(H60,MERAPTOS,MERTOTCOM)</f>
        <v>#REF!</v>
      </c>
      <c r="J60" s="132" t="e">
        <f t="shared" si="3"/>
        <v>#REF!</v>
      </c>
    </row>
    <row r="61" spans="1:10" s="166" customFormat="1" ht="16.5" thickBot="1">
      <c r="A61" s="125" t="s">
        <v>73</v>
      </c>
      <c r="B61" s="163"/>
      <c r="C61" s="164">
        <f>SUM(C62:C64)</f>
        <v>48161431</v>
      </c>
      <c r="D61" s="37"/>
      <c r="E61" s="165"/>
      <c r="G61" s="167" t="s">
        <v>73</v>
      </c>
      <c r="H61" s="168"/>
      <c r="I61" s="169" t="e">
        <f>SUM(I62:I64)</f>
        <v>#REF!</v>
      </c>
      <c r="J61" s="129" t="e">
        <f t="shared" si="3"/>
        <v>#REF!</v>
      </c>
    </row>
    <row r="62" spans="1:10" s="29" customFormat="1" ht="16.5" thickBot="1">
      <c r="A62" s="135" t="s">
        <v>73</v>
      </c>
      <c r="B62" s="137" t="s">
        <v>9</v>
      </c>
      <c r="C62" s="39">
        <v>4152815</v>
      </c>
      <c r="D62" s="46">
        <v>0.0889490478679064</v>
      </c>
      <c r="E62" s="21"/>
      <c r="G62" s="141" t="s">
        <v>73</v>
      </c>
      <c r="H62" s="172" t="s">
        <v>9</v>
      </c>
      <c r="I62" s="173" t="e">
        <f>LOOKUP(H62,MERAPTOS,MERTOTCOM)</f>
        <v>#REF!</v>
      </c>
      <c r="J62" s="132" t="e">
        <f t="shared" si="3"/>
        <v>#REF!</v>
      </c>
    </row>
    <row r="63" spans="1:10" s="29" customFormat="1" ht="16.5" thickBot="1">
      <c r="A63" s="134" t="s">
        <v>73</v>
      </c>
      <c r="B63" s="137" t="s">
        <v>36</v>
      </c>
      <c r="C63" s="49">
        <v>325183</v>
      </c>
      <c r="D63" s="48">
        <v>2.36781763950454</v>
      </c>
      <c r="E63" s="21"/>
      <c r="G63" s="141" t="s">
        <v>73</v>
      </c>
      <c r="H63" s="172" t="s">
        <v>36</v>
      </c>
      <c r="I63" s="173" t="e">
        <f>LOOKUP(H63,MERAPTOS,MERTOTCOM)</f>
        <v>#REF!</v>
      </c>
      <c r="J63" s="132" t="e">
        <f t="shared" si="3"/>
        <v>#REF!</v>
      </c>
    </row>
    <row r="64" spans="1:10" s="29" customFormat="1" ht="16.5" thickBot="1">
      <c r="A64" s="134" t="s">
        <v>73</v>
      </c>
      <c r="B64" s="137" t="s">
        <v>38</v>
      </c>
      <c r="C64" s="49">
        <v>43683433</v>
      </c>
      <c r="D64" s="48">
        <v>0.0878470290513016</v>
      </c>
      <c r="E64" s="21"/>
      <c r="G64" s="141" t="s">
        <v>73</v>
      </c>
      <c r="H64" s="172" t="s">
        <v>38</v>
      </c>
      <c r="I64" s="173" t="e">
        <f>LOOKUP(H64,MERAPTOS,MERTOTCOM)</f>
        <v>#REF!</v>
      </c>
      <c r="J64" s="139" t="e">
        <f t="shared" si="3"/>
        <v>#REF!</v>
      </c>
    </row>
    <row r="65" spans="1:10" s="166" customFormat="1" ht="16.5" thickBot="1">
      <c r="A65" s="125" t="s">
        <v>80</v>
      </c>
      <c r="B65" s="163"/>
      <c r="C65" s="164">
        <f>SUM(C66)</f>
        <v>420256</v>
      </c>
      <c r="D65" s="37"/>
      <c r="E65" s="165"/>
      <c r="G65" s="167" t="s">
        <v>86</v>
      </c>
      <c r="H65" s="168"/>
      <c r="I65" s="169" t="e">
        <f>SUM(I66)</f>
        <v>#REF!</v>
      </c>
      <c r="J65" s="129" t="e">
        <f t="shared" si="3"/>
        <v>#REF!</v>
      </c>
    </row>
    <row r="66" spans="1:10" s="29" customFormat="1" ht="16.5" thickBot="1">
      <c r="A66" s="130" t="s">
        <v>80</v>
      </c>
      <c r="B66" s="137" t="s">
        <v>90</v>
      </c>
      <c r="C66" s="39">
        <v>420256</v>
      </c>
      <c r="D66" s="48">
        <v>-0.132492914513842</v>
      </c>
      <c r="E66" s="21"/>
      <c r="G66" s="141" t="s">
        <v>86</v>
      </c>
      <c r="H66" s="172" t="s">
        <v>20</v>
      </c>
      <c r="I66" s="173" t="e">
        <f>LOOKUP(H66,MERAPTOS,MERTOTCOM)</f>
        <v>#REF!</v>
      </c>
      <c r="J66" s="132" t="e">
        <f t="shared" si="3"/>
        <v>#REF!</v>
      </c>
    </row>
    <row r="67" spans="1:10" s="166" customFormat="1" ht="16.5" thickBot="1">
      <c r="A67" s="125" t="s">
        <v>74</v>
      </c>
      <c r="B67" s="163"/>
      <c r="C67" s="164">
        <f>SUM(C68)</f>
        <v>19101</v>
      </c>
      <c r="D67" s="37"/>
      <c r="E67" s="165"/>
      <c r="G67" s="167" t="s">
        <v>74</v>
      </c>
      <c r="H67" s="168"/>
      <c r="I67" s="169" t="e">
        <f>SUM(I68)</f>
        <v>#REF!</v>
      </c>
      <c r="J67" s="129" t="e">
        <f t="shared" si="3"/>
        <v>#REF!</v>
      </c>
    </row>
    <row r="68" spans="1:10" s="29" customFormat="1" ht="16.5" thickBot="1">
      <c r="A68" s="134" t="s">
        <v>74</v>
      </c>
      <c r="B68" s="137" t="s">
        <v>52</v>
      </c>
      <c r="C68" s="39">
        <v>19101</v>
      </c>
      <c r="D68" s="48">
        <v>-0.743410977673894</v>
      </c>
      <c r="E68" s="21"/>
      <c r="G68" s="141" t="s">
        <v>74</v>
      </c>
      <c r="H68" s="172" t="s">
        <v>52</v>
      </c>
      <c r="I68" s="173" t="e">
        <f>LOOKUP(H68,MERAPTOS,MERTOTCOM)</f>
        <v>#REF!</v>
      </c>
      <c r="J68" s="132" t="e">
        <f t="shared" si="3"/>
        <v>#REF!</v>
      </c>
    </row>
    <row r="69" spans="1:10" s="166" customFormat="1" ht="16.5" thickBot="1">
      <c r="A69" s="125" t="s">
        <v>71</v>
      </c>
      <c r="B69" s="163"/>
      <c r="C69" s="164">
        <f>SUM(C70:C71)</f>
        <v>18206021</v>
      </c>
      <c r="D69" s="37"/>
      <c r="E69" s="165"/>
      <c r="G69" s="167" t="s">
        <v>71</v>
      </c>
      <c r="H69" s="168"/>
      <c r="I69" s="169" t="e">
        <f>SUM(I70:I71)</f>
        <v>#REF!</v>
      </c>
      <c r="J69" s="129" t="e">
        <f t="shared" si="3"/>
        <v>#REF!</v>
      </c>
    </row>
    <row r="70" spans="1:10" s="29" customFormat="1" ht="16.5" thickBot="1">
      <c r="A70" s="135" t="s">
        <v>71</v>
      </c>
      <c r="B70" s="137" t="s">
        <v>8</v>
      </c>
      <c r="C70" s="39">
        <v>6036750</v>
      </c>
      <c r="D70" s="46">
        <v>0.0323970971971062</v>
      </c>
      <c r="E70" s="21"/>
      <c r="G70" s="141" t="s">
        <v>71</v>
      </c>
      <c r="H70" s="172" t="s">
        <v>8</v>
      </c>
      <c r="I70" s="173" t="e">
        <f>LOOKUP(H70,MERAPTOS,MERTOTCOM)</f>
        <v>#REF!</v>
      </c>
      <c r="J70" s="132" t="e">
        <f t="shared" si="3"/>
        <v>#REF!</v>
      </c>
    </row>
    <row r="71" spans="1:10" s="29" customFormat="1" ht="16.5" thickBot="1">
      <c r="A71" s="130" t="s">
        <v>71</v>
      </c>
      <c r="B71" s="137" t="s">
        <v>17</v>
      </c>
      <c r="C71" s="39">
        <v>12169271</v>
      </c>
      <c r="D71" s="46">
        <v>0.0339520226018289</v>
      </c>
      <c r="E71" s="21"/>
      <c r="G71" s="141" t="s">
        <v>71</v>
      </c>
      <c r="H71" s="172" t="s">
        <v>17</v>
      </c>
      <c r="I71" s="173" t="e">
        <f>LOOKUP(H71,MERAPTOS,MERTOTCOM)</f>
        <v>#REF!</v>
      </c>
      <c r="J71" s="132" t="e">
        <f t="shared" si="3"/>
        <v>#REF!</v>
      </c>
    </row>
    <row r="72" spans="2:10" s="141" customFormat="1" ht="15.75" thickBot="1">
      <c r="B72" s="149"/>
      <c r="C72" s="97"/>
      <c r="D72" s="180"/>
      <c r="E72" s="61"/>
      <c r="G72" s="9"/>
      <c r="H72" s="42"/>
      <c r="I72" s="181"/>
      <c r="J72" s="151"/>
    </row>
    <row r="73" spans="2:10" s="155" customFormat="1" ht="17.25" thickBot="1" thickTop="1">
      <c r="B73" s="41" t="s">
        <v>39</v>
      </c>
      <c r="C73" s="28">
        <v>638120793</v>
      </c>
      <c r="D73" s="182">
        <v>0.0988338708056171</v>
      </c>
      <c r="E73" s="10"/>
      <c r="G73" s="9"/>
      <c r="H73" s="41" t="s">
        <v>39</v>
      </c>
      <c r="I73" s="52" t="e">
        <f>LOOKUP(H73,MERAPTOS,MERTOTCOM)</f>
        <v>#REF!</v>
      </c>
      <c r="J73" s="157"/>
    </row>
    <row r="74" spans="3:10" ht="15.75" thickTop="1">
      <c r="C74" s="5">
        <f>C8+C15+C17+C21+C30+C32+C36+C38+C43+C45+C47+C51+C53+C57+C59+C61+C65+C67+C69</f>
        <v>638120793</v>
      </c>
      <c r="H74" s="45"/>
      <c r="I74" s="183" t="e">
        <f>I8+I15+I17+I21+I30+I32+I36+I38+I43+I45+I47+I51+I53+I57+I59+I61+I65+I67+I69</f>
        <v>#REF!</v>
      </c>
      <c r="J74" s="160" t="e">
        <f>I74/C74-1</f>
        <v>#REF!</v>
      </c>
    </row>
  </sheetData>
  <sheetProtection/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sggonzalez</cp:lastModifiedBy>
  <cp:lastPrinted>2009-05-05T11:19:39Z</cp:lastPrinted>
  <dcterms:created xsi:type="dcterms:W3CDTF">1999-08-12T05:51:24Z</dcterms:created>
  <dcterms:modified xsi:type="dcterms:W3CDTF">2009-05-20T09:50:52Z</dcterms:modified>
  <cp:category/>
  <cp:version/>
  <cp:contentType/>
  <cp:contentStatus/>
</cp:coreProperties>
</file>